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LAN\Планы ФХД на 2017 год\ПФХД на 2017 год от 02.10.2017 с остатком\"/>
    </mc:Choice>
  </mc:AlternateContent>
  <bookViews>
    <workbookView xWindow="-15" yWindow="6435" windowWidth="20610" windowHeight="6495" tabRatio="908" activeTab="8"/>
  </bookViews>
  <sheets>
    <sheet name="титульный лист" sheetId="8" r:id="rId1"/>
    <sheet name="Сведения о деят." sheetId="9" r:id="rId2"/>
    <sheet name="Фин.сост." sheetId="36" r:id="rId3"/>
    <sheet name="Поступления и выплаты 2017" sheetId="35" r:id="rId4"/>
    <sheet name="Поступления и выплаты 2018" sheetId="42" r:id="rId5"/>
    <sheet name="Поступления и выплаты 2019" sheetId="43" r:id="rId6"/>
    <sheet name="Расходы на закупку" sheetId="48" r:id="rId7"/>
    <sheet name="Временное распоряж" sheetId="49" r:id="rId8"/>
    <sheet name="Справ инфа" sheetId="50" r:id="rId9"/>
    <sheet name="сведения" sheetId="41" r:id="rId10"/>
    <sheet name="сведения (2)" sheetId="51" r:id="rId11"/>
    <sheet name="сведения (3)" sheetId="52" r:id="rId12"/>
    <sheet name="Подсказка " sheetId="46" r:id="rId13"/>
    <sheet name="Подсказка 2" sheetId="45" r:id="rId14"/>
    <sheet name="сведения " sheetId="13" state="hidden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'Временное распоряж'!$A$1:$C$22</definedName>
    <definedName name="_xlnm.Print_Area" localSheetId="13">'Подсказка 2'!$A$1:$J$20</definedName>
    <definedName name="_xlnm.Print_Area" localSheetId="3">'Поступления и выплаты 2017'!$A$1:$K$45</definedName>
    <definedName name="_xlnm.Print_Area" localSheetId="4">'Поступления и выплаты 2018'!$A$1:$K$45</definedName>
    <definedName name="_xlnm.Print_Area" localSheetId="5">'Поступления и выплаты 2019'!$A$1:$K$44</definedName>
    <definedName name="_xlnm.Print_Area" localSheetId="6">'Расходы на закупку'!$A$1:$L$16</definedName>
    <definedName name="_xlnm.Print_Area" localSheetId="9">сведения!$A$1:$FX$61</definedName>
    <definedName name="_xlnm.Print_Area" localSheetId="10">'сведения (2)'!$A$1:$FX$62</definedName>
    <definedName name="_xlnm.Print_Area" localSheetId="11">'сведения (3)'!$A$1:$FX$63</definedName>
    <definedName name="_xlnm.Print_Area" localSheetId="8">'Справ инфа'!$A$1:$C$16</definedName>
    <definedName name="_xlnm.Print_Area" localSheetId="2">Фин.сост.!$A$1:$C$36</definedName>
  </definedNames>
  <calcPr calcId="152511"/>
</workbook>
</file>

<file path=xl/calcChain.xml><?xml version="1.0" encoding="utf-8"?>
<calcChain xmlns="http://schemas.openxmlformats.org/spreadsheetml/2006/main">
  <c r="E19" i="35" l="1"/>
  <c r="E10" i="35"/>
  <c r="D16" i="35" l="1"/>
  <c r="D17" i="35"/>
  <c r="D12" i="35"/>
  <c r="J4" i="35"/>
  <c r="J31" i="35"/>
  <c r="K31" i="35"/>
  <c r="F4" i="35" l="1"/>
  <c r="E31" i="35"/>
  <c r="E20" i="35"/>
  <c r="E4" i="35" l="1"/>
  <c r="AK62" i="52"/>
  <c r="J62" i="52"/>
  <c r="C62" i="52"/>
  <c r="DR44" i="52"/>
  <c r="CP44" i="52"/>
  <c r="DS43" i="52"/>
  <c r="EV43" i="52" s="1"/>
  <c r="DS42" i="52"/>
  <c r="EV42" i="52" s="1"/>
  <c r="DS41" i="52"/>
  <c r="EV41" i="52" s="1"/>
  <c r="EV40" i="52"/>
  <c r="DS40" i="52"/>
  <c r="EV39" i="52"/>
  <c r="EV38" i="52"/>
  <c r="EV37" i="52"/>
  <c r="EV36" i="52"/>
  <c r="DS35" i="52"/>
  <c r="EV35" i="52" s="1"/>
  <c r="EV34" i="52"/>
  <c r="EV33" i="52"/>
  <c r="EV32" i="52"/>
  <c r="CU10" i="52"/>
  <c r="BI10" i="52"/>
  <c r="BB10" i="52"/>
  <c r="D10" i="35" l="1"/>
  <c r="EV44" i="52"/>
  <c r="DS44" i="52"/>
  <c r="C15" i="50"/>
  <c r="C21" i="49"/>
  <c r="I4" i="35"/>
  <c r="EV33" i="51" l="1"/>
  <c r="AK61" i="51"/>
  <c r="J61" i="51"/>
  <c r="C61" i="51"/>
  <c r="AS50" i="51"/>
  <c r="DR43" i="51"/>
  <c r="CP43" i="51"/>
  <c r="DS42" i="51"/>
  <c r="EV42" i="51" s="1"/>
  <c r="DS41" i="51"/>
  <c r="EV41" i="51" s="1"/>
  <c r="DS40" i="51"/>
  <c r="EV40" i="51" s="1"/>
  <c r="DS39" i="51"/>
  <c r="EV39" i="51" s="1"/>
  <c r="EV38" i="51"/>
  <c r="EV37" i="51"/>
  <c r="EV36" i="51"/>
  <c r="EV35" i="51"/>
  <c r="DS34" i="51"/>
  <c r="EV34" i="51" s="1"/>
  <c r="CU10" i="51"/>
  <c r="BI10" i="51"/>
  <c r="BB10" i="51"/>
  <c r="D28" i="35" l="1"/>
  <c r="D27" i="35"/>
  <c r="D26" i="35"/>
  <c r="D23" i="35"/>
  <c r="D22" i="35"/>
  <c r="D21" i="35"/>
  <c r="D31" i="35"/>
  <c r="J22" i="35"/>
  <c r="J20" i="35" s="1"/>
  <c r="J21" i="35"/>
  <c r="G10" i="48" l="1"/>
  <c r="J26" i="35" l="1"/>
  <c r="K38" i="35" l="1"/>
  <c r="J38" i="35"/>
  <c r="E38" i="35"/>
  <c r="D38" i="35" l="1"/>
  <c r="C13" i="50"/>
  <c r="A13" i="50"/>
  <c r="C19" i="49"/>
  <c r="A19" i="49"/>
  <c r="A15" i="50" l="1"/>
  <c r="C9" i="50"/>
  <c r="A21" i="49"/>
  <c r="D12" i="48" l="1"/>
  <c r="I10" i="48"/>
  <c r="I12" i="48" s="1"/>
  <c r="H10" i="48"/>
  <c r="D10" i="48"/>
  <c r="L9" i="48"/>
  <c r="K9" i="48"/>
  <c r="J9" i="48"/>
  <c r="D9" i="48" l="1"/>
  <c r="F12" i="48"/>
  <c r="I9" i="48"/>
  <c r="E10" i="48"/>
  <c r="E9" i="48" s="1"/>
  <c r="G9" i="48"/>
  <c r="F10" i="48"/>
  <c r="F9" i="48" s="1"/>
  <c r="H12" i="48"/>
  <c r="E12" i="48" s="1"/>
  <c r="H9" i="48" l="1"/>
  <c r="H4" i="35" l="1"/>
  <c r="H4" i="43"/>
  <c r="G4" i="43"/>
  <c r="G4" i="42"/>
  <c r="G4" i="35"/>
  <c r="F4" i="43"/>
  <c r="F4" i="42"/>
  <c r="D21" i="43" l="1"/>
  <c r="D22" i="43"/>
  <c r="D23" i="43"/>
  <c r="D24" i="43"/>
  <c r="D25" i="43"/>
  <c r="D27" i="43"/>
  <c r="D28" i="43"/>
  <c r="D29" i="43"/>
  <c r="D30" i="43"/>
  <c r="F19" i="43"/>
  <c r="G19" i="43"/>
  <c r="H19" i="43"/>
  <c r="I19" i="43"/>
  <c r="K19" i="43"/>
  <c r="F26" i="43"/>
  <c r="G26" i="43"/>
  <c r="H26" i="43"/>
  <c r="I26" i="43"/>
  <c r="J26" i="43"/>
  <c r="D26" i="43" s="1"/>
  <c r="K26" i="43"/>
  <c r="E26" i="43"/>
  <c r="F20" i="43"/>
  <c r="G20" i="43"/>
  <c r="H20" i="43"/>
  <c r="I20" i="43"/>
  <c r="J20" i="43"/>
  <c r="K20" i="43"/>
  <c r="E20" i="43"/>
  <c r="E19" i="43" s="1"/>
  <c r="J19" i="43" l="1"/>
  <c r="E4" i="43"/>
  <c r="D21" i="42"/>
  <c r="D22" i="42"/>
  <c r="D23" i="42"/>
  <c r="D24" i="42"/>
  <c r="D25" i="42"/>
  <c r="D26" i="42"/>
  <c r="D27" i="42"/>
  <c r="D28" i="42"/>
  <c r="D29" i="42"/>
  <c r="D30" i="42"/>
  <c r="F19" i="42"/>
  <c r="G19" i="42"/>
  <c r="H19" i="42"/>
  <c r="I19" i="42"/>
  <c r="J19" i="42"/>
  <c r="K19" i="42"/>
  <c r="E19" i="42"/>
  <c r="F20" i="42"/>
  <c r="G20" i="42"/>
  <c r="H20" i="42"/>
  <c r="I20" i="42"/>
  <c r="J20" i="42"/>
  <c r="K20" i="42"/>
  <c r="E20" i="42"/>
  <c r="F26" i="42"/>
  <c r="G26" i="42"/>
  <c r="H26" i="42"/>
  <c r="I26" i="42"/>
  <c r="J26" i="42"/>
  <c r="K26" i="42"/>
  <c r="E26" i="42"/>
  <c r="D24" i="35"/>
  <c r="D25" i="35"/>
  <c r="D29" i="35"/>
  <c r="D30" i="35"/>
  <c r="G19" i="35"/>
  <c r="H19" i="35"/>
  <c r="I19" i="35"/>
  <c r="F20" i="35"/>
  <c r="F19" i="35" s="1"/>
  <c r="G20" i="35"/>
  <c r="H20" i="35"/>
  <c r="I20" i="35"/>
  <c r="K20" i="35"/>
  <c r="K19" i="35" s="1"/>
  <c r="F26" i="35"/>
  <c r="G26" i="35"/>
  <c r="H26" i="35"/>
  <c r="I26" i="35"/>
  <c r="K26" i="35"/>
  <c r="E26" i="35"/>
  <c r="K4" i="35" l="1"/>
  <c r="K16" i="35"/>
  <c r="K10" i="35" s="1"/>
  <c r="DS32" i="51"/>
  <c r="D20" i="35"/>
  <c r="D19" i="35" s="1"/>
  <c r="D4" i="35" s="1"/>
  <c r="J19" i="35"/>
  <c r="AS49" i="41"/>
  <c r="L18" i="35" l="1"/>
  <c r="J12" i="35"/>
  <c r="EV32" i="51"/>
  <c r="EV43" i="51" s="1"/>
  <c r="DS43" i="51"/>
  <c r="BB10" i="41"/>
  <c r="D20" i="43" l="1"/>
  <c r="J4" i="43"/>
  <c r="H15" i="43"/>
  <c r="D20" i="42"/>
  <c r="J4" i="42"/>
  <c r="D4" i="42" l="1"/>
  <c r="D19" i="42"/>
  <c r="D19" i="43"/>
  <c r="J12" i="42"/>
  <c r="DS33" i="41" l="1"/>
  <c r="E43" i="43"/>
  <c r="A43" i="43"/>
  <c r="E41" i="43"/>
  <c r="A41" i="43"/>
  <c r="J12" i="43"/>
  <c r="J10" i="43" s="1"/>
  <c r="F15" i="43"/>
  <c r="F10" i="43" s="1"/>
  <c r="H10" i="43"/>
  <c r="E10" i="43"/>
  <c r="E44" i="42"/>
  <c r="A44" i="42"/>
  <c r="E42" i="42"/>
  <c r="A42" i="42"/>
  <c r="G15" i="42"/>
  <c r="F15" i="42"/>
  <c r="F10" i="42" s="1"/>
  <c r="D12" i="42"/>
  <c r="J10" i="42"/>
  <c r="H10" i="42"/>
  <c r="D15" i="42" l="1"/>
  <c r="D12" i="43"/>
  <c r="G15" i="43"/>
  <c r="D15" i="43" s="1"/>
  <c r="E10" i="42"/>
  <c r="G10" i="42"/>
  <c r="G10" i="43" l="1"/>
  <c r="D10" i="42"/>
  <c r="E44" i="35"/>
  <c r="A44" i="35"/>
  <c r="E42" i="35"/>
  <c r="A42" i="35"/>
  <c r="D10" i="43" l="1"/>
  <c r="DS32" i="41" l="1"/>
  <c r="EV32" i="41" s="1"/>
  <c r="J10" i="35"/>
  <c r="F15" i="35"/>
  <c r="D15" i="35" s="1"/>
  <c r="G15" i="35"/>
  <c r="G10" i="35" s="1"/>
  <c r="DS38" i="41" l="1"/>
  <c r="H15" i="35"/>
  <c r="H10" i="35" s="1"/>
  <c r="F10" i="35"/>
  <c r="AK60" i="41"/>
  <c r="J60" i="41"/>
  <c r="C60" i="41"/>
  <c r="DR42" i="41"/>
  <c r="CP42" i="41"/>
  <c r="DS41" i="41"/>
  <c r="EV41" i="41" s="1"/>
  <c r="DS40" i="41"/>
  <c r="EV40" i="41" s="1"/>
  <c r="DS39" i="41"/>
  <c r="EV37" i="41"/>
  <c r="EV36" i="41"/>
  <c r="EV35" i="41"/>
  <c r="EV34" i="41"/>
  <c r="EV33" i="41"/>
  <c r="CU10" i="41"/>
  <c r="BI10" i="41"/>
  <c r="EV39" i="41" l="1"/>
  <c r="DS42" i="41"/>
  <c r="EV38" i="41"/>
  <c r="DH34" i="13"/>
  <c r="EK34" i="13" s="1"/>
  <c r="EV42" i="41" l="1"/>
  <c r="BI32" i="13"/>
  <c r="DH31" i="13"/>
  <c r="EK31" i="13" s="1"/>
  <c r="BI31" i="13"/>
  <c r="AK55" i="13" l="1"/>
  <c r="J55" i="13"/>
  <c r="C55" i="13"/>
  <c r="CJ10" i="13"/>
  <c r="BI10" i="13"/>
  <c r="BB10" i="13"/>
  <c r="CJ33" i="8" l="1"/>
  <c r="BI33" i="8"/>
  <c r="BB33" i="8"/>
  <c r="CE38" i="13" l="1"/>
  <c r="DH35" i="13" l="1"/>
  <c r="EK35" i="13" s="1"/>
  <c r="DH32" i="13"/>
  <c r="EK32" i="13" s="1"/>
  <c r="DH33" i="13"/>
  <c r="EK33" i="13" s="1"/>
  <c r="DH30" i="13" l="1"/>
  <c r="EK30" i="13" s="1"/>
  <c r="DH37" i="13"/>
  <c r="EK37" i="13" s="1"/>
  <c r="EK36" i="13"/>
  <c r="DH36" i="13" s="1"/>
  <c r="DH38" i="13" l="1"/>
  <c r="EK38" i="13"/>
</calcChain>
</file>

<file path=xl/sharedStrings.xml><?xml version="1.0" encoding="utf-8"?>
<sst xmlns="http://schemas.openxmlformats.org/spreadsheetml/2006/main" count="990" uniqueCount="321">
  <si>
    <t>Наименование показателя</t>
  </si>
  <si>
    <t>Х</t>
  </si>
  <si>
    <t>Директор</t>
  </si>
  <si>
    <t>УТВЕРЖДАЮ</t>
  </si>
  <si>
    <t>(наименование уполномоченного лица)</t>
  </si>
  <si>
    <t>(подпись)</t>
  </si>
  <si>
    <t>(расшифровка подписи)</t>
  </si>
  <si>
    <t>"</t>
  </si>
  <si>
    <t xml:space="preserve"> г.</t>
  </si>
  <si>
    <t>ИНН/КПП</t>
  </si>
  <si>
    <t>Наименование органа, осуществляющего</t>
  </si>
  <si>
    <t>функции и полномочия учредителя</t>
  </si>
  <si>
    <t>от "</t>
  </si>
  <si>
    <t xml:space="preserve">Наименование  учреждения </t>
  </si>
  <si>
    <t>Адрес фактического местонахождения учреждения:</t>
  </si>
  <si>
    <r>
      <t xml:space="preserve">Единица измерения: </t>
    </r>
    <r>
      <rPr>
        <sz val="10"/>
        <color indexed="12"/>
        <rFont val="Arial"/>
        <family val="2"/>
        <charset val="204"/>
      </rPr>
      <t/>
    </r>
  </si>
  <si>
    <t>I.</t>
  </si>
  <si>
    <t>Сведения о деятельности учреждения</t>
  </si>
  <si>
    <t>1.1.</t>
  </si>
  <si>
    <t>Цели деятельности учреждения:</t>
  </si>
  <si>
    <t>1.2.</t>
  </si>
  <si>
    <t>Виды деятельности учреждения:</t>
  </si>
  <si>
    <t>1.3.</t>
  </si>
  <si>
    <t>Увеличение стоимости основных средств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</si>
  <si>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</si>
  <si>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СВЕДЕНИЯ</t>
  </si>
  <si>
    <t>КОДЫ</t>
  </si>
  <si>
    <t>Форма по ОКУД</t>
  </si>
  <si>
    <t>Дата</t>
  </si>
  <si>
    <t xml:space="preserve">Муниципальное бюджетное,автономное учреждение </t>
  </si>
  <si>
    <t>по ОКПО</t>
  </si>
  <si>
    <t>Дата представления предыдущих Сведений</t>
  </si>
  <si>
    <t>Наименование бюджета</t>
  </si>
  <si>
    <t>местный</t>
  </si>
  <si>
    <t>по ОКАТО</t>
  </si>
  <si>
    <t>Глава по БК</t>
  </si>
  <si>
    <t>ведение лицевого счета по иным субсидиям</t>
  </si>
  <si>
    <t>по ОКЕИ</t>
  </si>
  <si>
    <t>по ОКВ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</si>
  <si>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</si>
  <si>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</si>
  <si>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</si>
  <si>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</si>
  <si>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</si>
  <si>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</si>
  <si>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</si>
  <si>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</si>
  <si>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</si>
  <si>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</si>
  <si>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</si>
  <si>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</si>
  <si>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</si>
  <si>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1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</si>
  <si>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</si>
  <si>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</si>
  <si>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</si>
  <si>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</si>
  <si>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</si>
  <si>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</si>
  <si>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</si>
  <si>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r>
      <t xml:space="preserve">Единица измерения: </t>
    </r>
    <r>
      <rPr>
        <u/>
        <sz val="8"/>
        <rFont val="Times New Roman"/>
        <family val="1"/>
        <charset val="204"/>
      </rPr>
      <t>руб.</t>
    </r>
    <r>
      <rPr>
        <sz val="8"/>
        <rFont val="Times New Roman"/>
        <family val="1"/>
        <charset val="204"/>
      </rPr>
      <t xml:space="preserve"> (с точностью до второго десятичного знака)</t>
    </r>
  </si>
  <si>
    <t>в том числе:</t>
  </si>
  <si>
    <t>ПЛАН</t>
  </si>
  <si>
    <t>Управление по делам культуры и искусства Администрации города Норильска</t>
  </si>
  <si>
    <r>
      <t xml:space="preserve"> руб. </t>
    </r>
    <r>
      <rPr>
        <sz val="10"/>
        <rFont val="Arial"/>
        <family val="2"/>
        <charset val="204"/>
      </rPr>
      <t>(с точностью до второго десятичного знака)</t>
    </r>
  </si>
  <si>
    <t>14</t>
  </si>
  <si>
    <t>Управление по делам культуры и искусства Администрация города Норильска</t>
  </si>
  <si>
    <t>0501016</t>
  </si>
  <si>
    <t>Начальник отдела</t>
  </si>
  <si>
    <t xml:space="preserve">экономического анализа  </t>
  </si>
  <si>
    <t>и планирования</t>
  </si>
  <si>
    <t>23-80-01</t>
  </si>
  <si>
    <t>Муниципальное бюджетное учреждение  "Норильская художественная галерея"</t>
  </si>
  <si>
    <t>2457051110/245701001</t>
  </si>
  <si>
    <t>Развитие межнационального согласия (ранее ДМЦП)</t>
  </si>
  <si>
    <t>0850045</t>
  </si>
  <si>
    <t>0840030</t>
  </si>
  <si>
    <t>0840010</t>
  </si>
  <si>
    <t>Обеспечение доступа населения муниципального образования город Норильск к культурным благам и участию в культурной  жизни (ранее ДМЦП "Праздничный город")</t>
  </si>
  <si>
    <t>0850041</t>
  </si>
  <si>
    <t>Суммы возврата дебиторской задолженности прошлых лет</t>
  </si>
  <si>
    <t>ДМЦП "Развитие межнационального согласия в муниципальном образовании город Норильск" на 2012-2015 годы</t>
  </si>
  <si>
    <t>7950023</t>
  </si>
  <si>
    <t>Начальник Управления по делам культуры и искусства Администрации города Норильска</t>
  </si>
  <si>
    <t>И.Н. Субочева</t>
  </si>
  <si>
    <t>0817485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</si>
  <si>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</si>
  <si>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Е.Н. Горецкая</t>
  </si>
  <si>
    <t>И.Н. Шишканова</t>
  </si>
  <si>
    <t>31</t>
  </si>
  <si>
    <t>а</t>
  </si>
  <si>
    <t xml:space="preserve">декабря </t>
  </si>
  <si>
    <t>ОБ ОПЕРАЦИЯХ С ЦЕЛЕВЫМИ СУБСИДИЯМИ, ПРЕДОСТАВЛЕННЫМИ МУНИЦИПАЛЬНОМУ БЮДЖЕТНОМУ,АВТОНОМНОМУ УЧРЕЖДЕНИЮ НА 20_15_ г.</t>
  </si>
  <si>
    <t>15</t>
  </si>
  <si>
    <t>Капитальный ремонт объектов муниципальной собственности</t>
  </si>
  <si>
    <t>вед.специалист</t>
  </si>
  <si>
    <t>А.Ю. Касьяненко</t>
  </si>
  <si>
    <t>Монтаж противопожарной сигнализации и систем оповещения управлением эвакуации, проведение работ по установке систем пожаротушения на объектах муниципальной собственности</t>
  </si>
  <si>
    <t>0520020</t>
  </si>
  <si>
    <t>Показатели финансового состояния учреждения</t>
  </si>
  <si>
    <t xml:space="preserve">                       (последнюю отчетную дату)</t>
  </si>
  <si>
    <t>N п/п</t>
  </si>
  <si>
    <t>Сумма,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</si>
  <si>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</si>
  <si>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</si>
  <si>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</si>
  <si>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</si>
  <si>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</si>
  <si>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</si>
  <si>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</si>
  <si>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</si>
  <si>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</si>
  <si>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</si>
  <si>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</si>
  <si>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</si>
  <si>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</si>
  <si>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</si>
  <si>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</si>
  <si>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</si>
  <si>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плату; </t>
  </si>
  <si>
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деятельности);</t>
  </si>
  <si>
    <t>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имущества;</t>
  </si>
  <si>
    <t>1.4</t>
  </si>
  <si>
    <t>иная информация по решению органа, осуществляющего функции и полномочия учредителя.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</si>
  <si>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</si>
  <si>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</si>
  <si>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– 0,00)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</si>
  <si>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</si>
  <si>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</si>
  <si>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</si>
  <si>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</si>
  <si>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</si>
  <si>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</si>
  <si>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</si>
  <si>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</si>
  <si>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</si>
  <si>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</si>
  <si>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</si>
  <si>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</si>
  <si>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</si>
  <si>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</si>
  <si>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</si>
  <si>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</si>
  <si>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</si>
  <si>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</si>
  <si>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</si>
  <si>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прочие выбытия</t>
  </si>
  <si>
    <t>Остаток средств на начало года</t>
  </si>
  <si>
    <t>Остаток средств на конец года</t>
  </si>
  <si>
    <t>из них увеличение остатков средств</t>
  </si>
  <si>
    <t>в том числе:  доходы от собственности</t>
  </si>
  <si>
    <t>из них уменьшение остатков средств</t>
  </si>
  <si>
    <t>Таблица 3</t>
  </si>
  <si>
    <t xml:space="preserve">                     Сведения о средствах, поступающих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</si>
  <si>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</si>
  <si>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</si>
  <si>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</si>
  <si>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</si>
  <si>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</si>
  <si>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</si>
  <si>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</si>
  <si>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</si>
  <si>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</si>
  <si>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</si>
  <si>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декабря</t>
  </si>
  <si>
    <t>принятых на последнюю отчетную дату, предшествующую дате составления Плана;</t>
  </si>
  <si>
    <t>по строкам 210 - 280 указываются коды видов расходов бюджетов (КВР)</t>
  </si>
  <si>
    <t>Таблица 1</t>
  </si>
  <si>
    <t>Таблица 2</t>
  </si>
  <si>
    <t>010</t>
  </si>
  <si>
    <t>020</t>
  </si>
  <si>
    <t>030</t>
  </si>
  <si>
    <t>040</t>
  </si>
  <si>
    <t>Справочно</t>
  </si>
  <si>
    <t>9140</t>
  </si>
  <si>
    <t>Ликвидация последствий ЧС (Капитальный ремонт)</t>
  </si>
  <si>
    <t>9100</t>
  </si>
  <si>
    <t>Текущий ремонт объектов муниципальной собственности</t>
  </si>
  <si>
    <t>9130</t>
  </si>
  <si>
    <t>Мероприятия МП "Защита населения и территории от чрезвычайных ситуаций, обеспечение пожарной безопасности объектов муниципальной собственности" на 2014-2016 гг. (ранее ДМЦП "Обеспечение пожарной безопасности…")</t>
  </si>
  <si>
    <t>0500000</t>
  </si>
  <si>
    <t>Организация и проведение мероприятий, посвященных 60-летию города Норильска, в рамках субсидий на иные цели</t>
  </si>
  <si>
    <t>0000000</t>
  </si>
  <si>
    <t>ДМЦП "Профилактика наркомании и усиление борьбы с незаконным оборотом наркотических средств на территории муниципального образования город Норильск" на 2012-2014 годы, 2015-2017 годы</t>
  </si>
  <si>
    <t>7950010</t>
  </si>
  <si>
    <t>гл. специалист</t>
  </si>
  <si>
    <t>Муниципальное муниципальное учреждение (подразделение)</t>
  </si>
  <si>
    <t>16</t>
  </si>
  <si>
    <t>Код объекта ФАИП</t>
  </si>
  <si>
    <t>в графе 1 - наименование целевой субсидии с указанием цели, на осуществление которой предоставляется целевая субсидия;</t>
  </si>
  <si>
    <t>Выбытие финансовых активов, всего</t>
  </si>
  <si>
    <t>субсидии, предоставляемые в соответствии с абзацем вторым пункта 1 статьи 78.1 Бюджетного кодекса Российской Федерации. Субсидии на увеличение стоимости основных средств</t>
  </si>
  <si>
    <t>820</t>
  </si>
  <si>
    <t>842</t>
  </si>
  <si>
    <t>Предоставление субсидий МБУ, МАУ на иные цели, имеющим целевое назначение</t>
  </si>
  <si>
    <t>1.6</t>
  </si>
  <si>
    <t>1.5</t>
  </si>
  <si>
    <t>субсидии, предоставляемые в соответствии с абзацем вторым пункта 1 статьи 78.1 Бюджетного кодекса Российской Федерации (Доп.Кр 911,917)</t>
  </si>
  <si>
    <t>2457024050/245701001</t>
  </si>
  <si>
    <t>г. Норильск,ул. Комсомольская  д. 52</t>
  </si>
  <si>
    <t>Одаренные дети</t>
  </si>
  <si>
    <t>Показатели по поступлениям учреждения и выплатам учреждения на 2017 год</t>
  </si>
  <si>
    <t>Показатели по поступлениям учреждения и выплатам учреждения на 2018 год</t>
  </si>
  <si>
    <t>Р1705</t>
  </si>
  <si>
    <t>КОД РУБП</t>
  </si>
  <si>
    <t>Муниципальное бюджетное учреждение дополнительного образования "Норильская детская художественная школа"</t>
  </si>
  <si>
    <t>Субсидия на муниц задание</t>
  </si>
  <si>
    <t>субсидии, предоставляемые в соответствии с абзацем вторым пункта 1 статьи 78.1 Бюджетного кодекса Российской Федерации (Оплата стоимости проезда к месту отдыха и обратно)</t>
  </si>
  <si>
    <t>№ строки</t>
  </si>
  <si>
    <t>Наименование строки</t>
  </si>
  <si>
    <t>КОСГУ, Доп.Кр</t>
  </si>
  <si>
    <t>212(911,917)</t>
  </si>
  <si>
    <t>удовлетворение образовательных потребностей  граждан, общества и государства в области различных видов искусств;                                                                                                                 создание условий для художественного обраования и эстетического воспитания, духовно-нравственного развития детей; развитие мотивании личности к познанию и творчеству</t>
  </si>
  <si>
    <t xml:space="preserve"> реализация дополнительных образовательных предпрофессиональных общеобразовательных программ в области искусств ( по различным видам искусств); реализация дополнительных образовательных предпрофессиональных общеобразовательных программ в области искусств ( по различным видам искусств);</t>
  </si>
  <si>
    <t>обучение на отделениях самоокупаемости; преподавание специальных курсов и дисциплин; обучение на подготовительных курсах; курсы ускоренного обучения для молодежи и взрослого населения, оказание методических  услуг, организация выставок, мастер-классов, иных форм публичного показа результатов творческой деятельности, в том числе обменных  и совместных учебно-методических мероприятий подготовка, тиражирование и реализация информационно- справочных изданий, методических пособий и видеоматериалов;изготовление, издание, тиражирование, ксерокопирование и реализация учебно-методических и рекламных материалов (учебников, пособий, буклетов, афиш, и.т.п.), специального учебного оборудования</t>
  </si>
  <si>
    <t>10 564 342,60 руб. (получено от Управления имущества на праве оперативного управления)</t>
  </si>
  <si>
    <t xml:space="preserve">Таблица № 2 </t>
  </si>
  <si>
    <t>Код по бюджетной классификации</t>
  </si>
  <si>
    <t>Объем финансового обеспечения, руб. (с точностью до двух знаков после запятой-0,00)</t>
  </si>
  <si>
    <t>Примечание</t>
  </si>
  <si>
    <t>субсидии, предоставляемые в соответствии с абзацем вторым пункта 1 статьи 78.1 Бюджетного кодекса РФ</t>
  </si>
  <si>
    <t>X</t>
  </si>
  <si>
    <t>4=5+6+7+8</t>
  </si>
  <si>
    <t>отражается весь объем средств, планируемый к выплате (плановый расход)</t>
  </si>
  <si>
    <t>в том числе на: выплаты персоналу всего</t>
  </si>
  <si>
    <t>отражается весь объем средств, планируемый к выплате по следующим КОСГУ и Д/кр: 211(991), 212 (911,912,917,918,919), 213 (992), 222 (921, 226 (952,955)</t>
  </si>
  <si>
    <t xml:space="preserve"> из них:
 оплата труда и начисления на выплаты по оплате труда</t>
  </si>
  <si>
    <t>отражается весь объем средств, планируемый к выплате по следующим КОСГУ и Д/кр: 211(991), 213 (992)</t>
  </si>
  <si>
    <t>иные выплаты за исключением фонда оплаты труда</t>
  </si>
  <si>
    <t>отражается весь объем средств, планируемый к выплате по следующим КОСГУ и Д/кр: 212 (911,912,917,918,919), 213 (992), 222 (921, 226 (952,955)</t>
  </si>
  <si>
    <t>данные выплаты у МБУ и МАУ должны отсутствовать, так как отражаются  выплаты населению. У МБУ и МАУ могут быть данные выплаты, если только они осуществляют выплаты по публично-нормативным обязательствам</t>
  </si>
  <si>
    <t>уплату налогов, сборов и иных платежей, всего</t>
  </si>
  <si>
    <t>отражается весь объем средств, планируемый к выплате по следующим КОСГУ и Д/кр: 290 (962)</t>
  </si>
  <si>
    <t>безвозмездные перечисления организациям</t>
  </si>
  <si>
    <t>данные выплаты у МБУ и МАУ  отсутствуют</t>
  </si>
  <si>
    <t>отображаются расходы не указанные в других строках</t>
  </si>
  <si>
    <t>отражается весь объем средств, планируемый к выплате по следующим КОСГУ и Д/кр: 221(925), 222 (922), 223 (931,932,933), 224 (926), 225 (941,942,943,944,947), 226 (951,953,954,956,957,958, 959), 310 (971), 340 (981,982,983,984,985)</t>
  </si>
  <si>
    <t>290(962)</t>
  </si>
  <si>
    <t>0850000200</t>
  </si>
  <si>
    <t>0820000100</t>
  </si>
  <si>
    <t>2824</t>
  </si>
  <si>
    <r>
      <t>финансово-хозяйственной деятельности на 20_</t>
    </r>
    <r>
      <rPr>
        <b/>
        <u/>
        <sz val="14"/>
        <color indexed="12"/>
        <rFont val="Arial"/>
        <family val="2"/>
        <charset val="204"/>
      </rPr>
      <t>17</t>
    </r>
    <r>
      <rPr>
        <b/>
        <sz val="14"/>
        <rFont val="Arial"/>
        <family val="2"/>
        <charset val="204"/>
      </rPr>
      <t>_г. и на плановый период 20_</t>
    </r>
    <r>
      <rPr>
        <b/>
        <u/>
        <sz val="14"/>
        <color indexed="12"/>
        <rFont val="Arial"/>
        <family val="2"/>
        <charset val="204"/>
      </rPr>
      <t>18</t>
    </r>
    <r>
      <rPr>
        <b/>
        <sz val="14"/>
        <rFont val="Arial"/>
        <family val="2"/>
        <charset val="204"/>
      </rPr>
      <t>_ и 20_</t>
    </r>
    <r>
      <rPr>
        <b/>
        <u/>
        <sz val="14"/>
        <color indexed="12"/>
        <rFont val="Arial"/>
        <family val="2"/>
        <charset val="204"/>
      </rPr>
      <t>19</t>
    </r>
    <r>
      <rPr>
        <b/>
        <sz val="14"/>
        <rFont val="Arial"/>
        <family val="2"/>
        <charset val="204"/>
      </rPr>
      <t>_ годов</t>
    </r>
  </si>
  <si>
    <t>Показатели по поступлениям учреждения и выплатам учреждения на 2019 год</t>
  </si>
  <si>
    <t>субсидии, предоставляемые в соответствии с абзацем вторым пункта 1 статьи 78.1 Бюджетного кодекса Российской Федерации. Доступная среда для инвалидов</t>
  </si>
  <si>
    <t>субсидии, предоставляемые в соответствии с абзацем вторым пункта 1 статьи 78.1 Бюджетного кодекса Российской Федерации. Установка теплообменников на ГВС на муниципальных объектах</t>
  </si>
  <si>
    <t>субсидии, предоставляемые в соответствии с абзацем вторым пункта 1 статьи 78.1 Бюджетного кодекса Российской Федерации. Поддержка талантливых детей и молодёжи</t>
  </si>
  <si>
    <t>Поддержка талантливых детей и молодёжи  (ранее ДМЦП "Одаренные дети")</t>
  </si>
  <si>
    <t>Обеспечение беспрепятственного передвижения и доступа инвалидов к объектам социальной инфраструктуры (ранее ДМЦП "Доступная среда для инвалидов")</t>
  </si>
  <si>
    <t>0380005100</t>
  </si>
  <si>
    <t>ОБ ОПЕРАЦИЯХ С ЦЕЛЕВЫМИ СУБСИДИЯМИ, ПРЕДОСТАВЛЕННЫМИ ГОСУДАРСТВЕННОМУ (МУНИЦИПАЛЬНОМУ) УЧРЕЖДЕНИЮ НА 20_17_ г.</t>
  </si>
  <si>
    <t>17</t>
  </si>
  <si>
    <t>Контрактный управляющий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</si>
  <si>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N 44-ФЗ.</t>
  </si>
  <si>
    <t>2001</t>
  </si>
  <si>
    <t>на закупку товаров работ, услуг по году начала закупки:</t>
  </si>
  <si>
    <t>6) для бюджетных учреждений показатели строки 0001 граф 10 - 12 не могут быть больше показателей строки 260 графы 9 Таблицы 2 на соответствующий год;</t>
  </si>
  <si>
    <t>б) для автономных учреждений не могут быть меньше показателей по строке 260 в графе 7 Таблицы 2 на соответствующий год;</t>
  </si>
  <si>
    <t>1001</t>
  </si>
  <si>
    <t>в том числе: на оплату контрактов, заключенных до начала очередного финансового года:</t>
  </si>
  <si>
    <t>а) для бюджетных учреждений не могут быть меньше показателей по строке 260 в графах 5 - 8 Таблицы 2 на соответствующий год;</t>
  </si>
  <si>
    <t>0001</t>
  </si>
  <si>
    <t>Выплаты по расходам на закупку товаров, работ, услуг всего: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</si>
  <si>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</si>
  <si>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на 2019 год</t>
  </si>
  <si>
    <t>на 2018 год</t>
  </si>
  <si>
    <t>на 2017 год</t>
  </si>
  <si>
    <t>в соответствии с Федеральным законом от 18.07.2011 N 223-ФЗ "О закупках товаров, работ, услуг отдельными видами юридических лиц"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</si>
  <si>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</si>
  <si>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</si>
  <si>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</si>
  <si>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</si>
  <si>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Таблица 2.1</t>
  </si>
  <si>
    <t>23</t>
  </si>
  <si>
    <t>Директор МКУ "ОК УК"</t>
  </si>
  <si>
    <t xml:space="preserve">из них:оплата труда </t>
  </si>
  <si>
    <t>начисления на выплаты по оплате труда</t>
  </si>
  <si>
    <t>иные выплаты за исключением фонда оплаты труда и начисления на выплаты по оплате труда</t>
  </si>
  <si>
    <t>уплата налогов, сборов и иных платежей, всего</t>
  </si>
  <si>
    <t>из них:  налог на прибыль, штрафы, пени</t>
  </si>
  <si>
    <t>244</t>
  </si>
  <si>
    <t>в графе 3 по строкам 110 - 180, 300 - 420 указываются коды классификации операций сектора государственного управления,</t>
  </si>
  <si>
    <t>по строкам 210 - 250 в графах 5 - 9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</si>
  <si>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КВР</t>
  </si>
  <si>
    <t>211 (991),212 (912,913,918,919) ,213(992),222 (921, 924), 226 (952)</t>
  </si>
  <si>
    <t>из них:оплата труда</t>
  </si>
  <si>
    <t>211 (991)</t>
  </si>
  <si>
    <t>213 (992)</t>
  </si>
  <si>
    <t>212 (912,913,918,919), 222 (921, 924), 226 (952)</t>
  </si>
  <si>
    <t>из них</t>
  </si>
  <si>
    <t>из них: налог на прибыль, штрафы, пени</t>
  </si>
  <si>
    <t>223(931,932,933),221(925),222(922),225(941,942,947),226(951,953,954,955,956,957,958,995,996),290(963),310(971),340(981,982,984,985)</t>
  </si>
  <si>
    <t>Орлова О.С.</t>
  </si>
  <si>
    <t xml:space="preserve">                         на _01 января ___ 2017 г.</t>
  </si>
  <si>
    <t xml:space="preserve">       во временное распоряжение учреждения</t>
  </si>
  <si>
    <t xml:space="preserve">                   на 01 января  2017 г.</t>
  </si>
  <si>
    <t>7893903,98 руб. (в том числе ОЦИ - 4631063,35 руб.)</t>
  </si>
  <si>
    <t>852</t>
  </si>
  <si>
    <t>853</t>
  </si>
  <si>
    <t>из них:  Уплата прочих налогов, сборов</t>
  </si>
  <si>
    <t>Уплата иных платежей</t>
  </si>
  <si>
    <t>июня</t>
  </si>
  <si>
    <t>Показатели выплат по расходам на закупку товаров, работ, услуг на 23.06.2017</t>
  </si>
  <si>
    <t>29</t>
  </si>
  <si>
    <t>0820074810</t>
  </si>
  <si>
    <t>А.А. Дейнега</t>
  </si>
  <si>
    <t>субсидии, предоставляемые в соответствии с абзацем вторым пункта 1 статьи 78.1 Бюджетного кодекса Российской Федерации. на реализацию социокультурных проектов</t>
  </si>
  <si>
    <t>И.о.начальника Управления по делам культуры и искусства Администрации города Норильска</t>
  </si>
  <si>
    <t>Л.Н. Семенова</t>
  </si>
  <si>
    <t>сентября</t>
  </si>
  <si>
    <t>0850000600</t>
  </si>
  <si>
    <t>И.о.директора</t>
  </si>
  <si>
    <t>Н.А.Мороз</t>
  </si>
  <si>
    <t>И.о.начальника отдела</t>
  </si>
  <si>
    <t>А.Ю Касьяненко</t>
  </si>
  <si>
    <t>О.В. Бочкарева</t>
  </si>
  <si>
    <t>2821</t>
  </si>
  <si>
    <t>27</t>
  </si>
  <si>
    <t>И.о.директора муниципального бюджетного учреждения дополнительного образования "Норильская детская художественная школа"</t>
  </si>
  <si>
    <t>Н.А. Мороз</t>
  </si>
  <si>
    <t>И.о.начальника ОЭАиП</t>
  </si>
  <si>
    <t>А.Ю.Касьяненко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</si>
</sst>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#,##0_ ;[Red]\-#,##0\ "/>
    <numFmt numFmtId="166" formatCode="000000"/>
    <numFmt numFmtId="167" formatCode="dd/mm/yyyy\ hh:mm"/>
  </numFmts>
  <fonts count="75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2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9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color indexed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10"/>
      <color indexed="12"/>
      <name val="Arial Cyr"/>
      <charset val="204"/>
    </font>
    <font>
      <b/>
      <sz val="14"/>
      <name val="Arial Cyr"/>
      <charset val="204"/>
    </font>
    <font>
      <sz val="10"/>
      <name val="Courier New"/>
      <family val="3"/>
      <charset val="204"/>
    </font>
    <font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3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sz val="13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Arial"/>
      <family val="2"/>
      <charset val="204"/>
    </font>
    <font>
      <sz val="9"/>
      <color rgb="FFFFFF00"/>
      <name val="Times New Roman"/>
      <family val="1"/>
      <charset val="204"/>
    </font>
    <font>
      <b/>
      <sz val="8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5" fillId="0" borderId="0"/>
    <xf numFmtId="0" fontId="7" fillId="0" borderId="0"/>
    <xf numFmtId="0" fontId="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0" fontId="19" fillId="4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8" fillId="0" borderId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8">
    <xf numFmtId="0" fontId="0" fillId="0" borderId="0" xfId="0"/>
    <xf numFmtId="0" fontId="22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justify" vertical="top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1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right" vertical="center"/>
    </xf>
    <xf numFmtId="49" fontId="24" fillId="0" borderId="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21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left" vertical="center" wrapText="1"/>
    </xf>
    <xf numFmtId="0" fontId="30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center" vertical="center"/>
    </xf>
    <xf numFmtId="0" fontId="30" fillId="0" borderId="0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vertical="center"/>
    </xf>
    <xf numFmtId="0" fontId="29" fillId="0" borderId="0" xfId="38" applyNumberFormat="1" applyFont="1" applyBorder="1" applyAlignment="1">
      <alignment horizontal="left" vertical="center" wrapText="1"/>
    </xf>
    <xf numFmtId="0" fontId="32" fillId="0" borderId="0" xfId="38" applyNumberFormat="1" applyFont="1" applyBorder="1" applyAlignment="1">
      <alignment horizontal="left" vertical="center"/>
    </xf>
    <xf numFmtId="0" fontId="29" fillId="0" borderId="13" xfId="38" applyNumberFormat="1" applyFont="1" applyBorder="1" applyAlignment="1">
      <alignment horizontal="left" vertical="center"/>
    </xf>
    <xf numFmtId="0" fontId="29" fillId="0" borderId="14" xfId="38" applyNumberFormat="1" applyFont="1" applyBorder="1" applyAlignment="1">
      <alignment horizontal="left" vertical="center"/>
    </xf>
    <xf numFmtId="0" fontId="29" fillId="0" borderId="15" xfId="38" applyNumberFormat="1" applyFont="1" applyBorder="1" applyAlignment="1">
      <alignment horizontal="left" vertical="center"/>
    </xf>
    <xf numFmtId="0" fontId="29" fillId="0" borderId="16" xfId="38" applyNumberFormat="1" applyFont="1" applyBorder="1" applyAlignment="1">
      <alignment horizontal="left" vertical="center"/>
    </xf>
    <xf numFmtId="0" fontId="29" fillId="0" borderId="17" xfId="38" applyNumberFormat="1" applyFont="1" applyBorder="1" applyAlignment="1">
      <alignment horizontal="left" vertical="center"/>
    </xf>
    <xf numFmtId="0" fontId="32" fillId="0" borderId="0" xfId="38" applyNumberFormat="1" applyFont="1" applyFill="1" applyBorder="1" applyAlignment="1">
      <alignment horizontal="left" vertical="center"/>
    </xf>
    <xf numFmtId="0" fontId="32" fillId="0" borderId="0" xfId="38" applyNumberFormat="1" applyFont="1" applyFill="1" applyBorder="1" applyAlignment="1">
      <alignment horizontal="right" vertical="center"/>
    </xf>
    <xf numFmtId="0" fontId="24" fillId="0" borderId="0" xfId="38" applyNumberFormat="1" applyFont="1" applyFill="1" applyBorder="1" applyAlignment="1">
      <alignment horizontal="left" vertical="center"/>
    </xf>
    <xf numFmtId="0" fontId="30" fillId="0" borderId="0" xfId="38" applyNumberFormat="1" applyFont="1" applyFill="1" applyBorder="1" applyAlignment="1">
      <alignment horizontal="center" vertical="center"/>
    </xf>
    <xf numFmtId="0" fontId="30" fillId="0" borderId="0" xfId="38" applyNumberFormat="1" applyFont="1" applyFill="1" applyBorder="1" applyAlignment="1">
      <alignment horizontal="left" vertical="center"/>
    </xf>
    <xf numFmtId="0" fontId="29" fillId="0" borderId="18" xfId="38" applyNumberFormat="1" applyFont="1" applyBorder="1" applyAlignment="1">
      <alignment horizontal="left" vertical="center"/>
    </xf>
    <xf numFmtId="0" fontId="29" fillId="0" borderId="19" xfId="38" applyNumberFormat="1" applyFont="1" applyBorder="1" applyAlignment="1">
      <alignment horizontal="left" vertical="center"/>
    </xf>
    <xf numFmtId="0" fontId="30" fillId="0" borderId="20" xfId="38" applyNumberFormat="1" applyFont="1" applyBorder="1" applyAlignment="1">
      <alignment horizontal="left" vertical="center"/>
    </xf>
    <xf numFmtId="0" fontId="30" fillId="0" borderId="21" xfId="38" applyNumberFormat="1" applyFont="1" applyBorder="1" applyAlignment="1">
      <alignment horizontal="left" vertical="center"/>
    </xf>
    <xf numFmtId="0" fontId="30" fillId="0" borderId="22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vertical="center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right"/>
    </xf>
    <xf numFmtId="0" fontId="36" fillId="0" borderId="0" xfId="0" applyNumberFormat="1" applyFont="1" applyBorder="1" applyAlignment="1">
      <alignment horizontal="right"/>
    </xf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42" fillId="0" borderId="0" xfId="0" applyNumberFormat="1" applyFont="1" applyBorder="1" applyAlignment="1">
      <alignment horizontal="left"/>
    </xf>
    <xf numFmtId="0" fontId="42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left" wrapText="1"/>
    </xf>
    <xf numFmtId="0" fontId="36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left"/>
    </xf>
    <xf numFmtId="0" fontId="49" fillId="0" borderId="0" xfId="0" applyFont="1" applyFill="1" applyAlignment="1">
      <alignment horizontal="left" vertical="top" wrapText="1"/>
    </xf>
    <xf numFmtId="43" fontId="32" fillId="0" borderId="59" xfId="38" applyNumberFormat="1" applyFont="1" applyBorder="1" applyAlignment="1">
      <alignment horizontal="center" vertical="center"/>
    </xf>
    <xf numFmtId="43" fontId="32" fillId="0" borderId="28" xfId="38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6" fillId="0" borderId="0" xfId="0" applyNumberFormat="1" applyFont="1" applyFill="1" applyBorder="1" applyAlignment="1">
      <alignment horizontal="left" wrapText="1"/>
    </xf>
    <xf numFmtId="0" fontId="45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 wrapText="1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Fill="1" applyBorder="1" applyAlignment="1">
      <alignment horizontal="center" vertical="center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left" vertical="center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9" fillId="0" borderId="0" xfId="38" applyNumberFormat="1" applyFont="1" applyBorder="1" applyAlignment="1">
      <alignment horizontal="righ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10" xfId="38" applyNumberFormat="1" applyFont="1" applyFill="1" applyBorder="1" applyAlignment="1">
      <alignment horizontal="center" vertical="center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30" fillId="0" borderId="0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49" fontId="25" fillId="0" borderId="0" xfId="0" applyNumberFormat="1" applyFont="1" applyAlignment="1">
      <alignment horizontal="center" vertical="top" wrapText="1"/>
    </xf>
    <xf numFmtId="0" fontId="25" fillId="24" borderId="10" xfId="39" applyFont="1" applyFill="1" applyBorder="1" applyAlignment="1">
      <alignment vertical="center" wrapText="1"/>
    </xf>
    <xf numFmtId="0" fontId="25" fillId="24" borderId="0" xfId="39" applyFont="1" applyFill="1" applyAlignment="1">
      <alignment vertical="center"/>
    </xf>
    <xf numFmtId="43" fontId="26" fillId="24" borderId="0" xfId="39" applyNumberFormat="1" applyFont="1" applyFill="1" applyAlignment="1">
      <alignment horizontal="center" vertical="center"/>
    </xf>
    <xf numFmtId="164" fontId="26" fillId="24" borderId="10" xfId="47" applyFont="1" applyFill="1" applyBorder="1" applyAlignment="1">
      <alignment vertical="center" wrapText="1"/>
    </xf>
    <xf numFmtId="164" fontId="26" fillId="24" borderId="10" xfId="47" applyFont="1" applyFill="1" applyBorder="1" applyAlignment="1">
      <alignment vertical="center"/>
    </xf>
    <xf numFmtId="0" fontId="26" fillId="24" borderId="0" xfId="39" applyFont="1" applyFill="1" applyAlignment="1">
      <alignment vertical="center"/>
    </xf>
    <xf numFmtId="164" fontId="25" fillId="24" borderId="10" xfId="47" applyFont="1" applyFill="1" applyBorder="1" applyAlignment="1">
      <alignment vertical="center" wrapText="1"/>
    </xf>
    <xf numFmtId="164" fontId="25" fillId="24" borderId="10" xfId="47" applyFont="1" applyFill="1" applyBorder="1" applyAlignment="1">
      <alignment vertical="center"/>
    </xf>
    <xf numFmtId="164" fontId="52" fillId="24" borderId="10" xfId="47" applyFont="1" applyFill="1" applyBorder="1" applyAlignment="1">
      <alignment vertical="center"/>
    </xf>
    <xf numFmtId="0" fontId="25" fillId="24" borderId="10" xfId="39" applyFont="1" applyFill="1" applyBorder="1" applyAlignment="1">
      <alignment vertical="center"/>
    </xf>
    <xf numFmtId="0" fontId="26" fillId="24" borderId="0" xfId="39" applyFont="1" applyFill="1" applyBorder="1" applyAlignment="1">
      <alignment vertical="center"/>
    </xf>
    <xf numFmtId="0" fontId="26" fillId="24" borderId="10" xfId="39" applyFont="1" applyFill="1" applyBorder="1" applyAlignment="1">
      <alignment horizontal="center" vertical="center"/>
    </xf>
    <xf numFmtId="164" fontId="26" fillId="24" borderId="10" xfId="47" applyFont="1" applyFill="1" applyBorder="1" applyAlignment="1">
      <alignment horizontal="right" vertical="center"/>
    </xf>
    <xf numFmtId="4" fontId="26" fillId="24" borderId="0" xfId="39" applyNumberFormat="1" applyFont="1" applyFill="1" applyBorder="1" applyAlignment="1">
      <alignment vertical="center"/>
    </xf>
    <xf numFmtId="49" fontId="26" fillId="24" borderId="10" xfId="39" applyNumberFormat="1" applyFont="1" applyFill="1" applyBorder="1" applyAlignment="1">
      <alignment horizontal="center" vertical="center"/>
    </xf>
    <xf numFmtId="0" fontId="54" fillId="24" borderId="0" xfId="39" applyFont="1" applyFill="1" applyBorder="1" applyAlignment="1">
      <alignment vertical="center"/>
    </xf>
    <xf numFmtId="0" fontId="54" fillId="24" borderId="0" xfId="39" applyFont="1" applyFill="1" applyAlignment="1">
      <alignment vertical="center"/>
    </xf>
    <xf numFmtId="0" fontId="25" fillId="24" borderId="0" xfId="39" applyFont="1" applyFill="1" applyBorder="1" applyAlignment="1">
      <alignment vertical="center"/>
    </xf>
    <xf numFmtId="4" fontId="25" fillId="24" borderId="0" xfId="39" applyNumberFormat="1" applyFont="1" applyFill="1" applyBorder="1" applyAlignment="1">
      <alignment vertical="center"/>
    </xf>
    <xf numFmtId="4" fontId="26" fillId="24" borderId="0" xfId="39" applyNumberFormat="1" applyFont="1" applyFill="1" applyBorder="1" applyAlignment="1">
      <alignment horizontal="right" vertical="center"/>
    </xf>
    <xf numFmtId="49" fontId="25" fillId="24" borderId="10" xfId="39" applyNumberFormat="1" applyFont="1" applyFill="1" applyBorder="1" applyAlignment="1">
      <alignment horizontal="center" vertical="center"/>
    </xf>
    <xf numFmtId="164" fontId="25" fillId="24" borderId="10" xfId="47" applyFont="1" applyFill="1" applyBorder="1" applyAlignment="1">
      <alignment horizontal="center" vertical="center"/>
    </xf>
    <xf numFmtId="0" fontId="25" fillId="24" borderId="0" xfId="39" applyFont="1" applyFill="1" applyAlignment="1">
      <alignment horizontal="left" vertical="center"/>
    </xf>
    <xf numFmtId="4" fontId="25" fillId="24" borderId="0" xfId="39" applyNumberFormat="1" applyFont="1" applyFill="1" applyAlignment="1">
      <alignment horizontal="left" vertical="center"/>
    </xf>
    <xf numFmtId="0" fontId="26" fillId="24" borderId="0" xfId="39" applyFont="1" applyFill="1" applyBorder="1" applyAlignment="1">
      <alignment horizontal="center" vertical="center"/>
    </xf>
    <xf numFmtId="49" fontId="26" fillId="24" borderId="0" xfId="39" applyNumberFormat="1" applyFont="1" applyFill="1" applyBorder="1" applyAlignment="1">
      <alignment horizontal="center" vertical="center"/>
    </xf>
    <xf numFmtId="164" fontId="26" fillId="24" borderId="0" xfId="47" applyFont="1" applyFill="1" applyBorder="1" applyAlignment="1">
      <alignment vertical="center"/>
    </xf>
    <xf numFmtId="164" fontId="26" fillId="24" borderId="0" xfId="47" applyFont="1" applyFill="1" applyBorder="1" applyAlignment="1">
      <alignment horizontal="right" vertical="center"/>
    </xf>
    <xf numFmtId="0" fontId="25" fillId="24" borderId="0" xfId="39" applyFont="1" applyFill="1" applyAlignment="1">
      <alignment horizontal="center" vertical="center"/>
    </xf>
    <xf numFmtId="0" fontId="25" fillId="24" borderId="0" xfId="39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0" fontId="25" fillId="24" borderId="0" xfId="0" applyFont="1" applyFill="1" applyBorder="1" applyAlignment="1">
      <alignment vertical="center" wrapText="1"/>
    </xf>
    <xf numFmtId="0" fontId="25" fillId="24" borderId="10" xfId="39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vertical="center" wrapText="1"/>
    </xf>
    <xf numFmtId="0" fontId="25" fillId="26" borderId="10" xfId="39" applyFont="1" applyFill="1" applyBorder="1" applyAlignment="1">
      <alignment horizontal="center" vertical="center"/>
    </xf>
    <xf numFmtId="49" fontId="25" fillId="26" borderId="10" xfId="39" applyNumberFormat="1" applyFont="1" applyFill="1" applyBorder="1" applyAlignment="1">
      <alignment horizontal="center" vertical="center"/>
    </xf>
    <xf numFmtId="0" fontId="25" fillId="26" borderId="0" xfId="39" applyFont="1" applyFill="1" applyAlignment="1">
      <alignment vertical="center"/>
    </xf>
    <xf numFmtId="0" fontId="59" fillId="0" borderId="0" xfId="0" applyFont="1"/>
    <xf numFmtId="0" fontId="57" fillId="0" borderId="13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25" fillId="24" borderId="0" xfId="39" applyFont="1" applyFill="1" applyAlignment="1">
      <alignment horizontal="right" vertical="center"/>
    </xf>
    <xf numFmtId="0" fontId="29" fillId="24" borderId="0" xfId="38" applyNumberFormat="1" applyFont="1" applyFill="1" applyBorder="1" applyAlignment="1">
      <alignment horizontal="left" vertical="center"/>
    </xf>
    <xf numFmtId="0" fontId="29" fillId="24" borderId="0" xfId="38" applyNumberFormat="1" applyFont="1" applyFill="1" applyBorder="1" applyAlignment="1">
      <alignment horizontal="right" vertical="center"/>
    </xf>
    <xf numFmtId="43" fontId="29" fillId="24" borderId="10" xfId="38" applyNumberFormat="1" applyFont="1" applyFill="1" applyBorder="1" applyAlignment="1">
      <alignment horizontal="center" vertical="center"/>
    </xf>
    <xf numFmtId="0" fontId="29" fillId="0" borderId="10" xfId="50" applyNumberFormat="1" applyFont="1" applyFill="1" applyBorder="1" applyAlignment="1">
      <alignment horizontal="center" vertical="center"/>
    </xf>
    <xf numFmtId="0" fontId="63" fillId="0" borderId="0" xfId="38" applyNumberFormat="1" applyFont="1" applyBorder="1" applyAlignment="1">
      <alignment horizontal="left" vertical="center"/>
    </xf>
    <xf numFmtId="49" fontId="24" fillId="0" borderId="0" xfId="38" applyNumberFormat="1" applyFont="1" applyFill="1" applyBorder="1" applyAlignment="1">
      <alignment horizontal="center" vertical="center"/>
    </xf>
    <xf numFmtId="164" fontId="25" fillId="24" borderId="10" xfId="47" applyFont="1" applyFill="1" applyBorder="1" applyAlignment="1">
      <alignment horizontal="right" vertical="center"/>
    </xf>
    <xf numFmtId="0" fontId="61" fillId="0" borderId="0" xfId="38" applyNumberFormat="1" applyFont="1" applyBorder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25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vertical="center" wrapText="1"/>
    </xf>
    <xf numFmtId="43" fontId="29" fillId="0" borderId="10" xfId="38" applyNumberFormat="1" applyFont="1" applyFill="1" applyBorder="1" applyAlignment="1">
      <alignment horizontal="center" vertical="center"/>
    </xf>
    <xf numFmtId="43" fontId="29" fillId="24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 wrapText="1"/>
    </xf>
    <xf numFmtId="0" fontId="69" fillId="0" borderId="0" xfId="51" applyNumberFormat="1" applyFont="1" applyFill="1" applyBorder="1" applyAlignment="1">
      <alignment horizontal="left"/>
    </xf>
    <xf numFmtId="0" fontId="69" fillId="0" borderId="0" xfId="51" applyNumberFormat="1" applyFont="1" applyFill="1" applyBorder="1" applyAlignment="1">
      <alignment horizontal="right"/>
    </xf>
    <xf numFmtId="0" fontId="69" fillId="0" borderId="0" xfId="51" applyNumberFormat="1" applyFont="1" applyFill="1" applyBorder="1"/>
    <xf numFmtId="0" fontId="69" fillId="0" borderId="0" xfId="51" applyFont="1"/>
    <xf numFmtId="0" fontId="70" fillId="0" borderId="0" xfId="51" applyNumberFormat="1" applyFont="1" applyFill="1" applyBorder="1" applyAlignment="1">
      <alignment horizontal="left"/>
    </xf>
    <xf numFmtId="0" fontId="69" fillId="0" borderId="0" xfId="51" applyFont="1" applyBorder="1"/>
    <xf numFmtId="167" fontId="70" fillId="0" borderId="0" xfId="51" applyNumberFormat="1" applyFont="1" applyFill="1" applyBorder="1" applyAlignment="1">
      <alignment horizontal="center"/>
    </xf>
    <xf numFmtId="0" fontId="69" fillId="0" borderId="10" xfId="51" applyNumberFormat="1" applyFont="1" applyFill="1" applyBorder="1" applyAlignment="1">
      <alignment horizontal="center" vertical="center" wrapText="1"/>
    </xf>
    <xf numFmtId="0" fontId="70" fillId="0" borderId="61" xfId="51" applyNumberFormat="1" applyFont="1" applyFill="1" applyBorder="1" applyAlignment="1">
      <alignment horizontal="center" vertical="center" wrapText="1"/>
    </xf>
    <xf numFmtId="0" fontId="70" fillId="0" borderId="61" xfId="51" applyNumberFormat="1" applyFont="1" applyFill="1" applyBorder="1" applyAlignment="1">
      <alignment horizontal="center" vertical="center"/>
    </xf>
    <xf numFmtId="0" fontId="70" fillId="0" borderId="10" xfId="51" applyNumberFormat="1" applyFont="1" applyFill="1" applyBorder="1" applyAlignment="1">
      <alignment horizontal="center" vertical="center" wrapText="1"/>
    </xf>
    <xf numFmtId="0" fontId="71" fillId="0" borderId="61" xfId="51" applyFont="1" applyBorder="1" applyAlignment="1">
      <alignment horizontal="center" vertical="center" wrapText="1"/>
    </xf>
    <xf numFmtId="0" fontId="70" fillId="0" borderId="0" xfId="51" applyNumberFormat="1" applyFont="1" applyFill="1" applyBorder="1"/>
    <xf numFmtId="0" fontId="70" fillId="0" borderId="0" xfId="51" applyFont="1"/>
    <xf numFmtId="0" fontId="69" fillId="0" borderId="10" xfId="51" applyNumberFormat="1" applyFont="1" applyFill="1" applyBorder="1" applyAlignment="1">
      <alignment horizontal="left" vertical="top" wrapText="1"/>
    </xf>
    <xf numFmtId="0" fontId="69" fillId="0" borderId="10" xfId="51" applyNumberFormat="1" applyFont="1" applyFill="1" applyBorder="1" applyAlignment="1">
      <alignment horizontal="center" vertical="top" wrapText="1"/>
    </xf>
    <xf numFmtId="0" fontId="69" fillId="0" borderId="0" xfId="51" applyNumberFormat="1" applyFont="1" applyFill="1" applyBorder="1" applyAlignment="1">
      <alignment horizontal="left" vertical="top" wrapText="1"/>
    </xf>
    <xf numFmtId="0" fontId="69" fillId="0" borderId="10" xfId="51" applyNumberFormat="1" applyFont="1" applyFill="1" applyBorder="1" applyAlignment="1">
      <alignment wrapText="1"/>
    </xf>
    <xf numFmtId="0" fontId="69" fillId="0" borderId="0" xfId="51" applyNumberFormat="1" applyFont="1" applyFill="1" applyBorder="1" applyAlignment="1">
      <alignment wrapText="1"/>
    </xf>
    <xf numFmtId="49" fontId="70" fillId="0" borderId="10" xfId="51" applyNumberFormat="1" applyFont="1" applyFill="1" applyBorder="1" applyAlignment="1">
      <alignment horizontal="center" vertical="center" wrapText="1"/>
    </xf>
    <xf numFmtId="49" fontId="70" fillId="0" borderId="0" xfId="51" applyNumberFormat="1" applyFont="1" applyFill="1" applyBorder="1" applyAlignment="1">
      <alignment horizontal="center" vertical="center" wrapText="1"/>
    </xf>
    <xf numFmtId="49" fontId="69" fillId="0" borderId="10" xfId="51" applyNumberFormat="1" applyFont="1" applyFill="1" applyBorder="1" applyAlignment="1">
      <alignment horizontal="center" vertical="center" wrapText="1"/>
    </xf>
    <xf numFmtId="4" fontId="69" fillId="0" borderId="0" xfId="51" applyNumberFormat="1" applyFont="1" applyFill="1" applyBorder="1" applyAlignment="1">
      <alignment horizontal="right" vertical="center" wrapText="1"/>
    </xf>
    <xf numFmtId="49" fontId="70" fillId="0" borderId="10" xfId="51" applyNumberFormat="1" applyFont="1" applyFill="1" applyBorder="1" applyAlignment="1">
      <alignment horizontal="center"/>
    </xf>
    <xf numFmtId="49" fontId="70" fillId="0" borderId="10" xfId="51" applyNumberFormat="1" applyFont="1" applyFill="1" applyBorder="1" applyAlignment="1">
      <alignment horizontal="left"/>
    </xf>
    <xf numFmtId="4" fontId="70" fillId="0" borderId="0" xfId="51" applyNumberFormat="1" applyFont="1" applyFill="1" applyBorder="1" applyAlignment="1">
      <alignment horizontal="right"/>
    </xf>
    <xf numFmtId="0" fontId="69" fillId="0" borderId="10" xfId="51" applyFont="1" applyBorder="1"/>
    <xf numFmtId="43" fontId="72" fillId="24" borderId="0" xfId="39" applyNumberFormat="1" applyFont="1" applyFill="1" applyAlignment="1">
      <alignment vertical="center"/>
    </xf>
    <xf numFmtId="164" fontId="72" fillId="24" borderId="0" xfId="39" applyNumberFormat="1" applyFont="1" applyFill="1" applyAlignment="1">
      <alignment vertical="center"/>
    </xf>
    <xf numFmtId="4" fontId="72" fillId="24" borderId="0" xfId="39" applyNumberFormat="1" applyFont="1" applyFill="1" applyAlignment="1">
      <alignment vertical="center"/>
    </xf>
    <xf numFmtId="164" fontId="25" fillId="0" borderId="10" xfId="47" applyFont="1" applyFill="1" applyBorder="1" applyAlignment="1">
      <alignment vertical="center" wrapText="1"/>
    </xf>
    <xf numFmtId="164" fontId="25" fillId="0" borderId="10" xfId="47" applyFont="1" applyFill="1" applyBorder="1" applyAlignment="1">
      <alignment vertical="center"/>
    </xf>
    <xf numFmtId="164" fontId="25" fillId="0" borderId="10" xfId="47" applyFont="1" applyFill="1" applyBorder="1" applyAlignment="1">
      <alignment horizontal="right" vertical="center"/>
    </xf>
    <xf numFmtId="164" fontId="26" fillId="0" borderId="10" xfId="47" applyFont="1" applyFill="1" applyBorder="1" applyAlignment="1">
      <alignment vertical="center"/>
    </xf>
    <xf numFmtId="164" fontId="26" fillId="0" borderId="10" xfId="47" applyFont="1" applyFill="1" applyBorder="1" applyAlignment="1">
      <alignment horizontal="right" vertical="center"/>
    </xf>
    <xf numFmtId="0" fontId="0" fillId="24" borderId="0" xfId="0" applyFill="1"/>
    <xf numFmtId="0" fontId="1" fillId="24" borderId="0" xfId="0" applyFont="1" applyFill="1" applyAlignment="1">
      <alignment horizontal="right"/>
    </xf>
    <xf numFmtId="0" fontId="25" fillId="24" borderId="0" xfId="0" applyFont="1" applyFill="1" applyAlignment="1">
      <alignment horizontal="justify" vertical="center"/>
    </xf>
    <xf numFmtId="0" fontId="25" fillId="24" borderId="10" xfId="0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3"/>
    </xf>
    <xf numFmtId="0" fontId="25" fillId="24" borderId="10" xfId="0" applyFont="1" applyFill="1" applyBorder="1" applyAlignment="1">
      <alignment horizontal="left" vertical="center" wrapText="1" indent="2"/>
    </xf>
    <xf numFmtId="0" fontId="25" fillId="24" borderId="10" xfId="0" applyFont="1" applyFill="1" applyBorder="1" applyAlignment="1">
      <alignment horizontal="left" vertical="center" wrapText="1" indent="4"/>
    </xf>
    <xf numFmtId="0" fontId="1" fillId="24" borderId="0" xfId="0" applyFont="1" applyFill="1"/>
    <xf numFmtId="0" fontId="0" fillId="24" borderId="0" xfId="0" applyFill="1" applyAlignment="1">
      <alignment horizontal="right"/>
    </xf>
    <xf numFmtId="0" fontId="25" fillId="0" borderId="0" xfId="36" applyFont="1" applyFill="1" applyAlignment="1">
      <alignment wrapText="1"/>
    </xf>
    <xf numFmtId="0" fontId="25" fillId="0" borderId="0" xfId="36" applyFont="1" applyFill="1" applyAlignment="1">
      <alignment horizontal="center" vertical="center" wrapText="1"/>
    </xf>
    <xf numFmtId="49" fontId="25" fillId="0" borderId="0" xfId="36" applyNumberFormat="1" applyFont="1" applyFill="1" applyAlignment="1">
      <alignment horizontal="center" vertical="center" wrapText="1"/>
    </xf>
    <xf numFmtId="0" fontId="25" fillId="0" borderId="0" xfId="36" applyFont="1" applyFill="1" applyAlignment="1">
      <alignment horizontal="left" vertical="center" wrapText="1"/>
    </xf>
    <xf numFmtId="0" fontId="58" fillId="0" borderId="0" xfId="36" applyFont="1" applyFill="1" applyAlignment="1">
      <alignment horizontal="left" vertical="center"/>
    </xf>
    <xf numFmtId="4" fontId="25" fillId="0" borderId="10" xfId="36" applyNumberFormat="1" applyFont="1" applyFill="1" applyBorder="1" applyAlignment="1">
      <alignment horizontal="center" vertical="center" wrapText="1"/>
    </xf>
    <xf numFmtId="49" fontId="25" fillId="0" borderId="10" xfId="36" applyNumberFormat="1" applyFont="1" applyFill="1" applyBorder="1" applyAlignment="1">
      <alignment horizontal="center" vertical="center" wrapText="1"/>
    </xf>
    <xf numFmtId="0" fontId="25" fillId="0" borderId="10" xfId="36" applyFont="1" applyFill="1" applyBorder="1" applyAlignment="1">
      <alignment horizontal="left" vertical="center" wrapText="1"/>
    </xf>
    <xf numFmtId="0" fontId="58" fillId="0" borderId="0" xfId="36" applyFont="1" applyFill="1" applyAlignment="1">
      <alignment horizontal="left"/>
    </xf>
    <xf numFmtId="0" fontId="25" fillId="0" borderId="10" xfId="36" applyFont="1" applyFill="1" applyBorder="1" applyAlignment="1">
      <alignment horizontal="center" wrapText="1"/>
    </xf>
    <xf numFmtId="0" fontId="25" fillId="0" borderId="0" xfId="39" applyFont="1" applyFill="1" applyAlignment="1">
      <alignment vertical="center" wrapText="1"/>
    </xf>
    <xf numFmtId="0" fontId="55" fillId="0" borderId="0" xfId="39" applyFont="1" applyFill="1" applyAlignment="1">
      <alignment horizontal="center" vertical="center"/>
    </xf>
    <xf numFmtId="0" fontId="25" fillId="0" borderId="0" xfId="39" applyFont="1" applyFill="1" applyAlignment="1">
      <alignment horizontal="right" vertical="center" wrapText="1"/>
    </xf>
    <xf numFmtId="0" fontId="25" fillId="0" borderId="0" xfId="39" applyFont="1" applyFill="1" applyAlignment="1">
      <alignment horizontal="center" vertical="center" wrapText="1"/>
    </xf>
    <xf numFmtId="0" fontId="29" fillId="0" borderId="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righ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39" applyFont="1" applyFill="1" applyBorder="1" applyAlignment="1">
      <alignment horizontal="center" vertical="center" wrapText="1"/>
    </xf>
    <xf numFmtId="0" fontId="26" fillId="24" borderId="0" xfId="39" applyFont="1" applyFill="1" applyAlignment="1">
      <alignment horizontal="center" vertical="center"/>
    </xf>
    <xf numFmtId="43" fontId="25" fillId="26" borderId="10" xfId="52" applyFont="1" applyFill="1" applyBorder="1" applyAlignment="1">
      <alignment vertical="center"/>
    </xf>
    <xf numFmtId="43" fontId="25" fillId="24" borderId="10" xfId="52" applyFont="1" applyFill="1" applyBorder="1" applyAlignment="1">
      <alignment vertical="center"/>
    </xf>
    <xf numFmtId="43" fontId="25" fillId="0" borderId="10" xfId="52" applyFont="1" applyFill="1" applyBorder="1" applyAlignment="1">
      <alignment vertical="center"/>
    </xf>
    <xf numFmtId="43" fontId="25" fillId="24" borderId="10" xfId="52" applyFont="1" applyFill="1" applyBorder="1" applyAlignment="1">
      <alignment horizontal="center" vertical="center"/>
    </xf>
    <xf numFmtId="43" fontId="25" fillId="0" borderId="10" xfId="52" applyFont="1" applyFill="1" applyBorder="1" applyAlignment="1">
      <alignment horizontal="right" vertical="center"/>
    </xf>
    <xf numFmtId="43" fontId="26" fillId="0" borderId="10" xfId="52" applyFont="1" applyFill="1" applyBorder="1" applyAlignment="1">
      <alignment vertical="center"/>
    </xf>
    <xf numFmtId="43" fontId="25" fillId="0" borderId="10" xfId="52" applyFont="1" applyFill="1" applyBorder="1" applyAlignment="1">
      <alignment vertical="center" wrapText="1"/>
    </xf>
    <xf numFmtId="43" fontId="26" fillId="24" borderId="10" xfId="52" applyFont="1" applyFill="1" applyBorder="1" applyAlignment="1">
      <alignment horizontal="center" vertical="center"/>
    </xf>
    <xf numFmtId="43" fontId="26" fillId="0" borderId="10" xfId="52" applyFont="1" applyFill="1" applyBorder="1" applyAlignment="1">
      <alignment vertical="center" wrapText="1"/>
    </xf>
    <xf numFmtId="43" fontId="25" fillId="24" borderId="0" xfId="39" applyNumberFormat="1" applyFont="1" applyFill="1" applyAlignment="1">
      <alignment vertical="center" wrapText="1"/>
    </xf>
    <xf numFmtId="43" fontId="25" fillId="24" borderId="0" xfId="39" applyNumberFormat="1" applyFont="1" applyFill="1" applyAlignment="1">
      <alignment vertical="center"/>
    </xf>
    <xf numFmtId="164" fontId="25" fillId="24" borderId="0" xfId="39" applyNumberFormat="1" applyFont="1" applyFill="1" applyAlignment="1">
      <alignment vertical="center"/>
    </xf>
    <xf numFmtId="43" fontId="25" fillId="0" borderId="10" xfId="52" applyFont="1" applyFill="1" applyBorder="1" applyAlignment="1">
      <alignment horizontal="center" vertical="center"/>
    </xf>
    <xf numFmtId="43" fontId="26" fillId="0" borderId="10" xfId="52" applyFont="1" applyFill="1" applyBorder="1" applyAlignment="1">
      <alignment horizontal="center" vertical="center"/>
    </xf>
    <xf numFmtId="0" fontId="25" fillId="24" borderId="0" xfId="39" applyFont="1" applyFill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0" xfId="0" applyFont="1"/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left" vertical="center"/>
    </xf>
    <xf numFmtId="0" fontId="25" fillId="0" borderId="10" xfId="36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Alignment="1">
      <alignment horizontal="justify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56" fillId="0" borderId="10" xfId="49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4" fontId="25" fillId="24" borderId="10" xfId="39" applyNumberFormat="1" applyFont="1" applyFill="1" applyBorder="1" applyAlignment="1">
      <alignment horizontal="center" vertical="center"/>
    </xf>
    <xf numFmtId="4" fontId="25" fillId="24" borderId="0" xfId="39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top" wrapText="1"/>
    </xf>
    <xf numFmtId="43" fontId="25" fillId="24" borderId="10" xfId="39" applyNumberFormat="1" applyFont="1" applyFill="1" applyBorder="1" applyAlignment="1">
      <alignment vertical="center"/>
    </xf>
    <xf numFmtId="43" fontId="26" fillId="24" borderId="0" xfId="39" applyNumberFormat="1" applyFont="1" applyFill="1" applyBorder="1" applyAlignment="1">
      <alignment vertical="center"/>
    </xf>
    <xf numFmtId="0" fontId="37" fillId="24" borderId="0" xfId="0" applyNumberFormat="1" applyFont="1" applyFill="1" applyBorder="1" applyAlignment="1">
      <alignment horizontal="left"/>
    </xf>
    <xf numFmtId="43" fontId="72" fillId="24" borderId="0" xfId="52" applyFont="1" applyFill="1" applyAlignment="1">
      <alignment vertical="center"/>
    </xf>
    <xf numFmtId="0" fontId="64" fillId="0" borderId="0" xfId="0" applyFont="1" applyAlignment="1">
      <alignment horizontal="center" vertical="center"/>
    </xf>
    <xf numFmtId="0" fontId="30" fillId="0" borderId="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29" fillId="24" borderId="0" xfId="38" applyNumberFormat="1" applyFont="1" applyFill="1" applyBorder="1" applyAlignment="1">
      <alignment horizontal="left" vertical="center"/>
    </xf>
    <xf numFmtId="0" fontId="29" fillId="24" borderId="0" xfId="38" applyNumberFormat="1" applyFont="1" applyFill="1" applyBorder="1" applyAlignment="1">
      <alignment horizontal="right" vertical="center"/>
    </xf>
    <xf numFmtId="0" fontId="24" fillId="0" borderId="0" xfId="38" applyNumberFormat="1" applyFont="1" applyBorder="1" applyAlignment="1">
      <alignment horizontal="left" vertical="center"/>
    </xf>
    <xf numFmtId="0" fontId="29" fillId="0" borderId="10" xfId="38" applyNumberFormat="1" applyFont="1" applyBorder="1" applyAlignment="1">
      <alignment horizontal="center" vertical="center"/>
    </xf>
    <xf numFmtId="43" fontId="29" fillId="0" borderId="10" xfId="38" applyNumberFormat="1" applyFont="1" applyFill="1" applyBorder="1" applyAlignment="1">
      <alignment horizontal="center" vertical="center"/>
    </xf>
    <xf numFmtId="43" fontId="29" fillId="24" borderId="10" xfId="38" applyNumberFormat="1" applyFont="1" applyFill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righ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right" vertical="center"/>
    </xf>
    <xf numFmtId="43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Fill="1" applyBorder="1" applyAlignment="1">
      <alignment horizontal="center" vertical="center"/>
    </xf>
    <xf numFmtId="43" fontId="29" fillId="24" borderId="10" xfId="38" applyNumberFormat="1" applyFont="1" applyFill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30" fillId="0" borderId="0" xfId="38" applyNumberFormat="1" applyFont="1" applyBorder="1" applyAlignment="1">
      <alignment horizontal="center" vertical="center"/>
    </xf>
    <xf numFmtId="0" fontId="29" fillId="24" borderId="0" xfId="38" applyNumberFormat="1" applyFont="1" applyFill="1" applyBorder="1" applyAlignment="1">
      <alignment horizontal="left" vertical="center"/>
    </xf>
    <xf numFmtId="0" fontId="29" fillId="24" borderId="0" xfId="38" applyNumberFormat="1" applyFont="1" applyFill="1" applyBorder="1" applyAlignment="1">
      <alignment horizontal="right" vertical="center"/>
    </xf>
    <xf numFmtId="0" fontId="63" fillId="0" borderId="0" xfId="38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/>
    </xf>
    <xf numFmtId="0" fontId="2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wrapText="1"/>
    </xf>
    <xf numFmtId="0" fontId="43" fillId="0" borderId="0" xfId="0" applyNumberFormat="1" applyFont="1" applyBorder="1" applyAlignment="1">
      <alignment horizontal="right"/>
    </xf>
    <xf numFmtId="1" fontId="39" fillId="24" borderId="16" xfId="0" applyNumberFormat="1" applyFont="1" applyFill="1" applyBorder="1" applyAlignment="1">
      <alignment horizontal="center"/>
    </xf>
    <xf numFmtId="1" fontId="38" fillId="24" borderId="16" xfId="0" applyNumberFormat="1" applyFont="1" applyFill="1" applyBorder="1" applyAlignment="1">
      <alignment horizontal="center"/>
    </xf>
    <xf numFmtId="1" fontId="43" fillId="24" borderId="0" xfId="0" applyNumberFormat="1" applyFont="1" applyFill="1" applyBorder="1" applyAlignment="1">
      <alignment horizontal="left"/>
    </xf>
    <xf numFmtId="1" fontId="43" fillId="24" borderId="0" xfId="0" applyNumberFormat="1" applyFont="1" applyFill="1" applyBorder="1" applyAlignment="1">
      <alignment horizontal="right"/>
    </xf>
    <xf numFmtId="0" fontId="43" fillId="0" borderId="0" xfId="0" applyNumberFormat="1" applyFont="1" applyBorder="1" applyAlignment="1">
      <alignment horizontal="left"/>
    </xf>
    <xf numFmtId="0" fontId="3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44" fillId="0" borderId="0" xfId="0" applyNumberFormat="1" applyFont="1" applyFill="1" applyBorder="1" applyAlignment="1">
      <alignment horizontal="left" wrapText="1"/>
    </xf>
    <xf numFmtId="49" fontId="46" fillId="0" borderId="38" xfId="0" applyNumberFormat="1" applyFont="1" applyFill="1" applyBorder="1" applyAlignment="1">
      <alignment horizontal="center" vertical="center"/>
    </xf>
    <xf numFmtId="49" fontId="46" fillId="0" borderId="39" xfId="0" applyNumberFormat="1" applyFont="1" applyFill="1" applyBorder="1" applyAlignment="1">
      <alignment horizontal="center" vertical="center"/>
    </xf>
    <xf numFmtId="49" fontId="46" fillId="0" borderId="34" xfId="0" applyNumberFormat="1" applyFont="1" applyFill="1" applyBorder="1" applyAlignment="1">
      <alignment horizontal="center" vertical="center"/>
    </xf>
    <xf numFmtId="49" fontId="46" fillId="0" borderId="40" xfId="0" applyNumberFormat="1" applyFont="1" applyFill="1" applyBorder="1" applyAlignment="1">
      <alignment horizontal="center" vertical="center"/>
    </xf>
    <xf numFmtId="49" fontId="46" fillId="0" borderId="37" xfId="0" applyNumberFormat="1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wrapText="1"/>
    </xf>
    <xf numFmtId="0" fontId="66" fillId="0" borderId="63" xfId="0" applyNumberFormat="1" applyFont="1" applyFill="1" applyBorder="1" applyAlignment="1">
      <alignment horizontal="center" wrapText="1"/>
    </xf>
    <xf numFmtId="0" fontId="66" fillId="0" borderId="64" xfId="0" applyNumberFormat="1" applyFont="1" applyFill="1" applyBorder="1" applyAlignment="1">
      <alignment horizontal="center" wrapText="1"/>
    </xf>
    <xf numFmtId="0" fontId="66" fillId="0" borderId="65" xfId="0" applyNumberFormat="1" applyFont="1" applyFill="1" applyBorder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37" fillId="24" borderId="0" xfId="0" applyNumberFormat="1" applyFont="1" applyFill="1" applyBorder="1" applyAlignment="1">
      <alignment horizontal="center" vertical="top"/>
    </xf>
    <xf numFmtId="0" fontId="37" fillId="0" borderId="0" xfId="0" applyNumberFormat="1" applyFont="1" applyFill="1" applyBorder="1" applyAlignment="1">
      <alignment horizontal="center" vertical="top"/>
    </xf>
    <xf numFmtId="0" fontId="36" fillId="0" borderId="0" xfId="0" applyNumberFormat="1" applyFont="1" applyBorder="1" applyAlignment="1">
      <alignment horizontal="right"/>
    </xf>
    <xf numFmtId="49" fontId="39" fillId="24" borderId="16" xfId="0" applyNumberFormat="1" applyFont="1" applyFill="1" applyBorder="1" applyAlignment="1">
      <alignment horizontal="center"/>
    </xf>
    <xf numFmtId="49" fontId="36" fillId="24" borderId="16" xfId="0" applyNumberFormat="1" applyFont="1" applyFill="1" applyBorder="1" applyAlignment="1">
      <alignment horizontal="center"/>
    </xf>
    <xf numFmtId="0" fontId="36" fillId="24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right"/>
    </xf>
    <xf numFmtId="0" fontId="35" fillId="0" borderId="0" xfId="0" applyNumberFormat="1" applyFont="1" applyBorder="1" applyAlignment="1">
      <alignment horizontal="center"/>
    </xf>
    <xf numFmtId="0" fontId="27" fillId="0" borderId="16" xfId="0" applyNumberFormat="1" applyFont="1" applyFill="1" applyBorder="1" applyAlignment="1">
      <alignment horizontal="left" wrapText="1"/>
    </xf>
    <xf numFmtId="49" fontId="39" fillId="0" borderId="16" xfId="0" applyNumberFormat="1" applyFont="1" applyFill="1" applyBorder="1" applyAlignment="1">
      <alignment horizontal="left"/>
    </xf>
    <xf numFmtId="49" fontId="36" fillId="0" borderId="16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7" fillId="0" borderId="42" xfId="0" applyNumberFormat="1" applyFont="1" applyFill="1" applyBorder="1" applyAlignment="1">
      <alignment horizontal="center" vertical="top"/>
    </xf>
    <xf numFmtId="0" fontId="36" fillId="0" borderId="16" xfId="0" applyNumberFormat="1" applyFont="1" applyFill="1" applyBorder="1" applyAlignment="1">
      <alignment horizontal="center"/>
    </xf>
    <xf numFmtId="0" fontId="38" fillId="0" borderId="16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61" xfId="0" applyFont="1" applyBorder="1" applyAlignment="1">
      <alignment horizontal="center" vertical="top" wrapText="1"/>
    </xf>
    <xf numFmtId="0" fontId="58" fillId="24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51" fillId="24" borderId="0" xfId="0" applyFont="1" applyFill="1" applyAlignment="1">
      <alignment horizontal="center" vertical="center"/>
    </xf>
    <xf numFmtId="0" fontId="74" fillId="0" borderId="13" xfId="49" applyFont="1" applyBorder="1" applyAlignment="1">
      <alignment horizontal="center" vertical="center"/>
    </xf>
    <xf numFmtId="0" fontId="74" fillId="0" borderId="0" xfId="49" applyFont="1" applyAlignment="1">
      <alignment horizontal="center" vertical="center"/>
    </xf>
    <xf numFmtId="0" fontId="25" fillId="24" borderId="10" xfId="39" applyFont="1" applyFill="1" applyBorder="1" applyAlignment="1">
      <alignment horizontal="center" vertical="center" wrapText="1"/>
    </xf>
    <xf numFmtId="0" fontId="26" fillId="24" borderId="0" xfId="39" applyFont="1" applyFill="1" applyAlignment="1">
      <alignment horizontal="center" vertical="center"/>
    </xf>
    <xf numFmtId="0" fontId="25" fillId="24" borderId="32" xfId="39" applyFont="1" applyFill="1" applyBorder="1" applyAlignment="1">
      <alignment horizontal="center" vertical="center" wrapText="1"/>
    </xf>
    <xf numFmtId="0" fontId="25" fillId="24" borderId="61" xfId="39" applyFont="1" applyFill="1" applyBorder="1" applyAlignment="1">
      <alignment horizontal="center" vertical="center" wrapText="1"/>
    </xf>
    <xf numFmtId="0" fontId="25" fillId="24" borderId="62" xfId="39" applyFont="1" applyFill="1" applyBorder="1" applyAlignment="1">
      <alignment horizontal="center" vertical="center" wrapText="1"/>
    </xf>
    <xf numFmtId="0" fontId="25" fillId="24" borderId="32" xfId="39" applyFont="1" applyFill="1" applyBorder="1" applyAlignment="1">
      <alignment horizontal="center" vertical="center"/>
    </xf>
    <xf numFmtId="0" fontId="25" fillId="24" borderId="62" xfId="39" applyFont="1" applyFill="1" applyBorder="1" applyAlignment="1">
      <alignment horizontal="center" vertical="center"/>
    </xf>
    <xf numFmtId="0" fontId="25" fillId="24" borderId="61" xfId="39" applyFont="1" applyFill="1" applyBorder="1" applyAlignment="1">
      <alignment horizontal="center" vertical="center"/>
    </xf>
    <xf numFmtId="49" fontId="25" fillId="0" borderId="0" xfId="36" applyNumberFormat="1" applyFont="1" applyFill="1" applyAlignment="1">
      <alignment horizontal="center" vertical="center" wrapText="1"/>
    </xf>
    <xf numFmtId="0" fontId="26" fillId="0" borderId="0" xfId="39" applyFont="1" applyFill="1" applyAlignment="1">
      <alignment horizontal="center" vertical="center"/>
    </xf>
    <xf numFmtId="0" fontId="25" fillId="0" borderId="10" xfId="36" applyFont="1" applyFill="1" applyBorder="1" applyAlignment="1">
      <alignment horizontal="center" vertical="center" wrapText="1"/>
    </xf>
    <xf numFmtId="0" fontId="25" fillId="0" borderId="10" xfId="36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29" fillId="0" borderId="26" xfId="38" applyNumberFormat="1" applyFont="1" applyBorder="1" applyAlignment="1">
      <alignment horizontal="center" vertical="center" wrapText="1"/>
    </xf>
    <xf numFmtId="0" fontId="29" fillId="0" borderId="26" xfId="38" applyNumberFormat="1" applyFont="1" applyBorder="1" applyAlignment="1">
      <alignment horizontal="center" vertical="center"/>
    </xf>
    <xf numFmtId="0" fontId="29" fillId="0" borderId="10" xfId="38" applyNumberFormat="1" applyFont="1" applyBorder="1" applyAlignment="1">
      <alignment horizontal="center" vertical="center" wrapText="1"/>
    </xf>
    <xf numFmtId="0" fontId="29" fillId="0" borderId="32" xfId="38" applyNumberFormat="1" applyFont="1" applyBorder="1" applyAlignment="1">
      <alignment horizontal="center" vertical="center"/>
    </xf>
    <xf numFmtId="49" fontId="29" fillId="0" borderId="10" xfId="38" applyNumberFormat="1" applyFont="1" applyFill="1" applyBorder="1" applyAlignment="1">
      <alignment horizontal="center" vertical="center"/>
    </xf>
    <xf numFmtId="49" fontId="29" fillId="0" borderId="45" xfId="38" applyNumberFormat="1" applyFont="1" applyFill="1" applyBorder="1" applyAlignment="1">
      <alignment horizontal="center" vertical="center"/>
    </xf>
    <xf numFmtId="49" fontId="29" fillId="0" borderId="24" xfId="38" applyNumberFormat="1" applyFont="1" applyFill="1" applyBorder="1" applyAlignment="1">
      <alignment horizontal="center" vertical="center"/>
    </xf>
    <xf numFmtId="49" fontId="29" fillId="0" borderId="46" xfId="38" applyNumberFormat="1" applyFont="1" applyFill="1" applyBorder="1" applyAlignment="1">
      <alignment horizontal="center" vertical="center"/>
    </xf>
    <xf numFmtId="49" fontId="29" fillId="0" borderId="16" xfId="38" applyNumberFormat="1" applyFont="1" applyFill="1" applyBorder="1" applyAlignment="1">
      <alignment horizontal="lef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16" xfId="38" applyNumberFormat="1" applyFont="1" applyBorder="1" applyAlignment="1">
      <alignment horizontal="center" vertical="center"/>
    </xf>
    <xf numFmtId="49" fontId="29" fillId="0" borderId="16" xfId="38" applyNumberFormat="1" applyFont="1" applyFill="1" applyBorder="1" applyAlignment="1">
      <alignment horizontal="center" vertical="center"/>
    </xf>
    <xf numFmtId="0" fontId="30" fillId="0" borderId="42" xfId="38" applyNumberFormat="1" applyFont="1" applyBorder="1" applyAlignment="1">
      <alignment horizontal="center" vertical="center"/>
    </xf>
    <xf numFmtId="49" fontId="63" fillId="0" borderId="16" xfId="36" applyNumberFormat="1" applyFont="1" applyBorder="1" applyAlignment="1">
      <alignment horizontal="center"/>
    </xf>
    <xf numFmtId="0" fontId="63" fillId="0" borderId="16" xfId="36" applyNumberFormat="1" applyFont="1" applyBorder="1" applyAlignment="1">
      <alignment horizontal="center"/>
    </xf>
    <xf numFmtId="0" fontId="21" fillId="0" borderId="11" xfId="38" applyFont="1" applyFill="1" applyBorder="1" applyAlignment="1">
      <alignment horizontal="left" vertical="center" wrapText="1"/>
    </xf>
    <xf numFmtId="0" fontId="21" fillId="0" borderId="24" xfId="38" applyFont="1" applyFill="1" applyBorder="1" applyAlignment="1">
      <alignment horizontal="left" vertical="center" wrapText="1"/>
    </xf>
    <xf numFmtId="0" fontId="21" fillId="0" borderId="46" xfId="38" applyFont="1" applyFill="1" applyBorder="1" applyAlignment="1">
      <alignment horizontal="left" vertical="center" wrapText="1"/>
    </xf>
    <xf numFmtId="165" fontId="29" fillId="0" borderId="45" xfId="38" applyNumberFormat="1" applyFont="1" applyFill="1" applyBorder="1" applyAlignment="1">
      <alignment horizontal="center" vertical="center" wrapText="1"/>
    </xf>
    <xf numFmtId="165" fontId="29" fillId="0" borderId="24" xfId="38" applyNumberFormat="1" applyFont="1" applyFill="1" applyBorder="1" applyAlignment="1">
      <alignment horizontal="center" vertical="center" wrapText="1"/>
    </xf>
    <xf numFmtId="165" fontId="29" fillId="0" borderId="46" xfId="38" applyNumberFormat="1" applyFont="1" applyFill="1" applyBorder="1" applyAlignment="1">
      <alignment horizontal="center" vertical="center" wrapText="1"/>
    </xf>
    <xf numFmtId="0" fontId="29" fillId="0" borderId="45" xfId="38" applyNumberFormat="1" applyFont="1" applyFill="1" applyBorder="1" applyAlignment="1">
      <alignment horizontal="center" vertical="center"/>
    </xf>
    <xf numFmtId="0" fontId="29" fillId="0" borderId="24" xfId="38" applyNumberFormat="1" applyFont="1" applyFill="1" applyBorder="1" applyAlignment="1">
      <alignment horizontal="center" vertical="center"/>
    </xf>
    <xf numFmtId="0" fontId="29" fillId="0" borderId="46" xfId="38" applyNumberFormat="1" applyFont="1" applyFill="1" applyBorder="1" applyAlignment="1">
      <alignment horizontal="center" vertical="center"/>
    </xf>
    <xf numFmtId="43" fontId="29" fillId="0" borderId="45" xfId="38" applyNumberFormat="1" applyFont="1" applyFill="1" applyBorder="1" applyAlignment="1">
      <alignment horizontal="center" vertical="center"/>
    </xf>
    <xf numFmtId="43" fontId="29" fillId="0" borderId="24" xfId="38" applyNumberFormat="1" applyFont="1" applyFill="1" applyBorder="1" applyAlignment="1">
      <alignment horizontal="center" vertical="center"/>
    </xf>
    <xf numFmtId="43" fontId="29" fillId="0" borderId="46" xfId="38" applyNumberFormat="1" applyFont="1" applyFill="1" applyBorder="1" applyAlignment="1">
      <alignment horizontal="center" vertical="center"/>
    </xf>
    <xf numFmtId="0" fontId="34" fillId="0" borderId="47" xfId="38" applyNumberFormat="1" applyFont="1" applyBorder="1" applyAlignment="1">
      <alignment horizontal="center" vertical="center"/>
    </xf>
    <xf numFmtId="0" fontId="34" fillId="0" borderId="48" xfId="38" applyNumberFormat="1" applyFont="1" applyBorder="1" applyAlignment="1">
      <alignment horizontal="center" vertical="center"/>
    </xf>
    <xf numFmtId="0" fontId="34" fillId="0" borderId="49" xfId="38" applyNumberFormat="1" applyFont="1" applyBorder="1" applyAlignment="1">
      <alignment horizontal="center" vertical="center"/>
    </xf>
    <xf numFmtId="0" fontId="34" fillId="0" borderId="18" xfId="38" applyNumberFormat="1" applyFont="1" applyBorder="1" applyAlignment="1">
      <alignment horizontal="center" vertical="center"/>
    </xf>
    <xf numFmtId="0" fontId="34" fillId="0" borderId="0" xfId="38" applyNumberFormat="1" applyFont="1" applyBorder="1" applyAlignment="1">
      <alignment horizontal="center" vertical="center"/>
    </xf>
    <xf numFmtId="0" fontId="34" fillId="0" borderId="19" xfId="38" applyNumberFormat="1" applyFont="1" applyBorder="1" applyAlignment="1">
      <alignment horizontal="center" vertical="center"/>
    </xf>
    <xf numFmtId="43" fontId="29" fillId="0" borderId="31" xfId="38" applyNumberFormat="1" applyFont="1" applyFill="1" applyBorder="1" applyAlignment="1">
      <alignment horizontal="center" vertical="center"/>
    </xf>
    <xf numFmtId="43" fontId="32" fillId="0" borderId="40" xfId="38" applyNumberFormat="1" applyFont="1" applyBorder="1" applyAlignment="1">
      <alignment horizontal="center" vertical="center"/>
    </xf>
    <xf numFmtId="43" fontId="32" fillId="0" borderId="37" xfId="38" applyNumberFormat="1" applyFont="1" applyBorder="1" applyAlignment="1">
      <alignment horizontal="center" vertical="center"/>
    </xf>
    <xf numFmtId="43" fontId="32" fillId="0" borderId="52" xfId="38" applyNumberFormat="1" applyFont="1" applyFill="1" applyBorder="1" applyAlignment="1">
      <alignment horizontal="center" vertical="center"/>
    </xf>
    <xf numFmtId="49" fontId="29" fillId="0" borderId="53" xfId="38" applyNumberFormat="1" applyFont="1" applyBorder="1" applyAlignment="1">
      <alignment horizontal="center" vertical="center"/>
    </xf>
    <xf numFmtId="49" fontId="29" fillId="0" borderId="54" xfId="38" applyNumberFormat="1" applyFont="1" applyBorder="1" applyAlignment="1">
      <alignment horizontal="center" vertical="center"/>
    </xf>
    <xf numFmtId="49" fontId="29" fillId="0" borderId="43" xfId="38" applyNumberFormat="1" applyFont="1" applyBorder="1" applyAlignment="1">
      <alignment horizontal="center" vertical="center"/>
    </xf>
    <xf numFmtId="0" fontId="29" fillId="0" borderId="50" xfId="38" applyNumberFormat="1" applyFont="1" applyBorder="1" applyAlignment="1">
      <alignment horizontal="center" vertical="center"/>
    </xf>
    <xf numFmtId="0" fontId="29" fillId="0" borderId="51" xfId="38" applyNumberFormat="1" applyFont="1" applyBorder="1" applyAlignment="1">
      <alignment horizontal="center" vertical="center"/>
    </xf>
    <xf numFmtId="0" fontId="29" fillId="0" borderId="44" xfId="38" applyNumberFormat="1" applyFont="1" applyBorder="1" applyAlignment="1">
      <alignment horizontal="center" vertical="center"/>
    </xf>
    <xf numFmtId="0" fontId="39" fillId="0" borderId="16" xfId="36" applyNumberFormat="1" applyFont="1" applyFill="1" applyBorder="1" applyAlignment="1">
      <alignment horizontal="center"/>
    </xf>
    <xf numFmtId="0" fontId="29" fillId="0" borderId="16" xfId="38" applyNumberFormat="1" applyFont="1" applyBorder="1" applyAlignment="1">
      <alignment horizontal="center" vertical="center" wrapText="1"/>
    </xf>
    <xf numFmtId="0" fontId="29" fillId="0" borderId="0" xfId="38" applyNumberFormat="1" applyFont="1" applyBorder="1" applyAlignment="1">
      <alignment horizontal="right" vertical="center"/>
    </xf>
    <xf numFmtId="1" fontId="61" fillId="0" borderId="16" xfId="38" applyNumberFormat="1" applyFont="1" applyFill="1" applyBorder="1" applyAlignment="1">
      <alignment horizontal="center" vertical="center"/>
    </xf>
    <xf numFmtId="1" fontId="61" fillId="0" borderId="0" xfId="38" applyNumberFormat="1" applyFont="1" applyFill="1" applyBorder="1" applyAlignment="1">
      <alignment horizontal="left" vertical="center"/>
    </xf>
    <xf numFmtId="1" fontId="61" fillId="0" borderId="0" xfId="38" applyNumberFormat="1" applyFont="1" applyFill="1" applyBorder="1" applyAlignment="1">
      <alignment horizontal="right" vertical="center"/>
    </xf>
    <xf numFmtId="1" fontId="61" fillId="0" borderId="16" xfId="38" applyNumberFormat="1" applyFont="1" applyFill="1" applyBorder="1" applyAlignment="1">
      <alignment horizontal="left" vertical="center"/>
    </xf>
    <xf numFmtId="0" fontId="63" fillId="0" borderId="16" xfId="38" applyNumberFormat="1" applyFont="1" applyBorder="1" applyAlignment="1">
      <alignment horizontal="center" vertical="center" wrapText="1"/>
    </xf>
    <xf numFmtId="0" fontId="63" fillId="0" borderId="16" xfId="38" applyNumberFormat="1" applyFont="1" applyBorder="1" applyAlignment="1">
      <alignment horizontal="center" vertical="center"/>
    </xf>
    <xf numFmtId="49" fontId="63" fillId="0" borderId="16" xfId="38" applyNumberFormat="1" applyFont="1" applyFill="1" applyBorder="1" applyAlignment="1">
      <alignment horizontal="center" vertical="center" wrapText="1"/>
    </xf>
    <xf numFmtId="49" fontId="29" fillId="27" borderId="45" xfId="38" applyNumberFormat="1" applyFont="1" applyFill="1" applyBorder="1" applyAlignment="1">
      <alignment horizontal="center" vertical="center"/>
    </xf>
    <xf numFmtId="49" fontId="29" fillId="27" borderId="24" xfId="38" applyNumberFormat="1" applyFont="1" applyFill="1" applyBorder="1" applyAlignment="1">
      <alignment horizontal="center" vertical="center"/>
    </xf>
    <xf numFmtId="49" fontId="29" fillId="27" borderId="46" xfId="38" applyNumberFormat="1" applyFont="1" applyFill="1" applyBorder="1" applyAlignment="1">
      <alignment horizontal="center" vertical="center"/>
    </xf>
    <xf numFmtId="165" fontId="29" fillId="0" borderId="10" xfId="38" applyNumberFormat="1" applyFont="1" applyFill="1" applyBorder="1" applyAlignment="1">
      <alignment horizontal="center" vertical="center"/>
    </xf>
    <xf numFmtId="43" fontId="29" fillId="24" borderId="45" xfId="38" applyNumberFormat="1" applyFont="1" applyFill="1" applyBorder="1" applyAlignment="1">
      <alignment horizontal="center" vertical="center"/>
    </xf>
    <xf numFmtId="43" fontId="29" fillId="24" borderId="24" xfId="38" applyNumberFormat="1" applyFont="1" applyFill="1" applyBorder="1" applyAlignment="1">
      <alignment horizontal="center" vertical="center"/>
    </xf>
    <xf numFmtId="43" fontId="29" fillId="24" borderId="46" xfId="38" applyNumberFormat="1" applyFont="1" applyFill="1" applyBorder="1" applyAlignment="1">
      <alignment horizontal="center" vertical="center"/>
    </xf>
    <xf numFmtId="43" fontId="29" fillId="0" borderId="10" xfId="38" applyNumberFormat="1" applyFont="1" applyFill="1" applyBorder="1" applyAlignment="1">
      <alignment horizontal="center" vertical="center"/>
    </xf>
    <xf numFmtId="43" fontId="29" fillId="0" borderId="30" xfId="38" applyNumberFormat="1" applyFont="1" applyFill="1" applyBorder="1" applyAlignment="1">
      <alignment horizontal="center" vertical="center"/>
    </xf>
    <xf numFmtId="49" fontId="29" fillId="27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Fill="1" applyBorder="1" applyAlignment="1">
      <alignment horizontal="center" vertical="center"/>
    </xf>
    <xf numFmtId="43" fontId="29" fillId="24" borderId="10" xfId="38" applyNumberFormat="1" applyFont="1" applyFill="1" applyBorder="1" applyAlignment="1">
      <alignment horizontal="center" vertical="center"/>
    </xf>
    <xf numFmtId="0" fontId="29" fillId="0" borderId="30" xfId="38" applyNumberFormat="1" applyFont="1" applyBorder="1" applyAlignment="1">
      <alignment horizontal="center" vertical="center"/>
    </xf>
    <xf numFmtId="49" fontId="29" fillId="24" borderId="10" xfId="38" applyNumberFormat="1" applyFont="1" applyFill="1" applyBorder="1" applyAlignment="1">
      <alignment horizontal="center" vertical="center"/>
    </xf>
    <xf numFmtId="0" fontId="29" fillId="0" borderId="23" xfId="38" applyNumberFormat="1" applyFont="1" applyBorder="1" applyAlignment="1">
      <alignment horizontal="center" vertical="center"/>
    </xf>
    <xf numFmtId="0" fontId="29" fillId="0" borderId="57" xfId="38" applyNumberFormat="1" applyFont="1" applyBorder="1" applyAlignment="1">
      <alignment horizontal="center" vertical="center"/>
    </xf>
    <xf numFmtId="0" fontId="29" fillId="0" borderId="13" xfId="38" applyNumberFormat="1" applyFont="1" applyBorder="1" applyAlignment="1">
      <alignment horizontal="center" vertical="center"/>
    </xf>
    <xf numFmtId="0" fontId="29" fillId="0" borderId="14" xfId="38" applyNumberFormat="1" applyFont="1" applyBorder="1" applyAlignment="1">
      <alignment horizontal="center" vertical="center"/>
    </xf>
    <xf numFmtId="49" fontId="29" fillId="0" borderId="16" xfId="38" applyNumberFormat="1" applyFont="1" applyBorder="1" applyAlignment="1">
      <alignment horizontal="center" vertical="center"/>
    </xf>
    <xf numFmtId="0" fontId="32" fillId="0" borderId="42" xfId="38" applyNumberFormat="1" applyFont="1" applyBorder="1" applyAlignment="1">
      <alignment horizontal="left" vertical="center" wrapText="1"/>
    </xf>
    <xf numFmtId="0" fontId="32" fillId="0" borderId="16" xfId="38" applyNumberFormat="1" applyFont="1" applyBorder="1" applyAlignment="1">
      <alignment horizontal="left" vertical="center" wrapText="1"/>
    </xf>
    <xf numFmtId="49" fontId="29" fillId="0" borderId="58" xfId="38" applyNumberFormat="1" applyFont="1" applyFill="1" applyBorder="1" applyAlignment="1">
      <alignment horizontal="center" vertical="center"/>
    </xf>
    <xf numFmtId="49" fontId="29" fillId="0" borderId="42" xfId="38" applyNumberFormat="1" applyFont="1" applyFill="1" applyBorder="1" applyAlignment="1">
      <alignment horizontal="center" vertical="center"/>
    </xf>
    <xf numFmtId="49" fontId="29" fillId="0" borderId="33" xfId="38" applyNumberFormat="1" applyFont="1" applyFill="1" applyBorder="1" applyAlignment="1">
      <alignment horizontal="center" vertical="center"/>
    </xf>
    <xf numFmtId="49" fontId="29" fillId="0" borderId="36" xfId="38" applyNumberFormat="1" applyFont="1" applyFill="1" applyBorder="1" applyAlignment="1">
      <alignment horizontal="center" vertical="center"/>
    </xf>
    <xf numFmtId="49" fontId="29" fillId="0" borderId="0" xfId="38" applyNumberFormat="1" applyFont="1" applyFill="1" applyBorder="1" applyAlignment="1">
      <alignment horizontal="center" vertical="center"/>
    </xf>
    <xf numFmtId="49" fontId="29" fillId="0" borderId="29" xfId="38" applyNumberFormat="1" applyFont="1" applyFill="1" applyBorder="1" applyAlignment="1">
      <alignment horizontal="center" vertical="center"/>
    </xf>
    <xf numFmtId="49" fontId="29" fillId="0" borderId="12" xfId="38" applyNumberFormat="1" applyFont="1" applyFill="1" applyBorder="1" applyAlignment="1">
      <alignment horizontal="center" vertical="center"/>
    </xf>
    <xf numFmtId="49" fontId="29" fillId="0" borderId="27" xfId="38" applyNumberFormat="1" applyFont="1" applyFill="1" applyBorder="1" applyAlignment="1">
      <alignment horizontal="center" vertical="center"/>
    </xf>
    <xf numFmtId="49" fontId="24" fillId="0" borderId="50" xfId="38" applyNumberFormat="1" applyFont="1" applyFill="1" applyBorder="1" applyAlignment="1">
      <alignment horizontal="center" vertical="center"/>
    </xf>
    <xf numFmtId="49" fontId="24" fillId="0" borderId="51" xfId="38" applyNumberFormat="1" applyFont="1" applyFill="1" applyBorder="1" applyAlignment="1">
      <alignment horizontal="center" vertical="center"/>
    </xf>
    <xf numFmtId="49" fontId="24" fillId="0" borderId="44" xfId="38" applyNumberFormat="1" applyFont="1" applyFill="1" applyBorder="1" applyAlignment="1">
      <alignment horizontal="center" vertical="center"/>
    </xf>
    <xf numFmtId="0" fontId="29" fillId="0" borderId="25" xfId="38" applyNumberFormat="1" applyFont="1" applyBorder="1" applyAlignment="1">
      <alignment horizontal="center" vertical="center"/>
    </xf>
    <xf numFmtId="0" fontId="29" fillId="0" borderId="55" xfId="38" applyNumberFormat="1" applyFont="1" applyBorder="1" applyAlignment="1">
      <alignment horizontal="center" vertical="center"/>
    </xf>
    <xf numFmtId="0" fontId="29" fillId="0" borderId="39" xfId="38" applyNumberFormat="1" applyFont="1" applyBorder="1" applyAlignment="1">
      <alignment horizontal="center" vertical="center"/>
    </xf>
    <xf numFmtId="0" fontId="29" fillId="0" borderId="56" xfId="38" applyNumberFormat="1" applyFont="1" applyBorder="1" applyAlignment="1">
      <alignment horizontal="center" vertical="center"/>
    </xf>
    <xf numFmtId="0" fontId="29" fillId="0" borderId="55" xfId="38" applyNumberFormat="1" applyFont="1" applyBorder="1" applyAlignment="1">
      <alignment horizontal="center" vertical="center" wrapText="1"/>
    </xf>
    <xf numFmtId="0" fontId="29" fillId="0" borderId="56" xfId="38" applyNumberFormat="1" applyFont="1" applyBorder="1" applyAlignment="1">
      <alignment horizontal="center" vertical="center" wrapText="1"/>
    </xf>
    <xf numFmtId="0" fontId="29" fillId="0" borderId="13" xfId="38" applyNumberFormat="1" applyFont="1" applyBorder="1" applyAlignment="1">
      <alignment horizontal="center" vertical="center" wrapText="1"/>
    </xf>
    <xf numFmtId="0" fontId="29" fillId="0" borderId="14" xfId="38" applyNumberFormat="1" applyFont="1" applyBorder="1" applyAlignment="1">
      <alignment horizontal="center" vertical="center" wrapText="1"/>
    </xf>
    <xf numFmtId="0" fontId="29" fillId="0" borderId="15" xfId="38" applyNumberFormat="1" applyFont="1" applyBorder="1" applyAlignment="1">
      <alignment horizontal="center" vertical="center" wrapText="1"/>
    </xf>
    <xf numFmtId="0" fontId="29" fillId="0" borderId="17" xfId="38" applyNumberFormat="1" applyFont="1" applyBorder="1" applyAlignment="1">
      <alignment horizontal="center" vertical="center" wrapText="1"/>
    </xf>
    <xf numFmtId="0" fontId="29" fillId="0" borderId="35" xfId="38" applyNumberFormat="1" applyFont="1" applyBorder="1" applyAlignment="1">
      <alignment horizontal="center" vertical="center"/>
    </xf>
    <xf numFmtId="49" fontId="61" fillId="24" borderId="16" xfId="38" applyNumberFormat="1" applyFont="1" applyFill="1" applyBorder="1" applyAlignment="1">
      <alignment horizontal="center" vertical="center"/>
    </xf>
    <xf numFmtId="0" fontId="61" fillId="24" borderId="0" xfId="38" applyNumberFormat="1" applyFont="1" applyFill="1" applyBorder="1" applyAlignment="1">
      <alignment horizontal="right" vertical="center"/>
    </xf>
    <xf numFmtId="49" fontId="61" fillId="24" borderId="16" xfId="38" applyNumberFormat="1" applyFont="1" applyFill="1" applyBorder="1" applyAlignment="1">
      <alignment horizontal="left" vertical="center"/>
    </xf>
    <xf numFmtId="49" fontId="65" fillId="0" borderId="38" xfId="36" applyNumberFormat="1" applyFont="1" applyFill="1" applyBorder="1" applyAlignment="1">
      <alignment horizontal="center" vertical="center"/>
    </xf>
    <xf numFmtId="49" fontId="65" fillId="0" borderId="39" xfId="36" applyNumberFormat="1" applyFont="1" applyFill="1" applyBorder="1" applyAlignment="1">
      <alignment horizontal="center" vertical="center"/>
    </xf>
    <xf numFmtId="49" fontId="65" fillId="0" borderId="34" xfId="36" applyNumberFormat="1" applyFont="1" applyFill="1" applyBorder="1" applyAlignment="1">
      <alignment horizontal="center" vertical="center"/>
    </xf>
    <xf numFmtId="49" fontId="65" fillId="0" borderId="40" xfId="36" applyNumberFormat="1" applyFont="1" applyFill="1" applyBorder="1" applyAlignment="1">
      <alignment horizontal="center" vertical="center"/>
    </xf>
    <xf numFmtId="49" fontId="65" fillId="0" borderId="37" xfId="36" applyNumberFormat="1" applyFont="1" applyFill="1" applyBorder="1" applyAlignment="1">
      <alignment horizontal="center" vertical="center"/>
    </xf>
    <xf numFmtId="49" fontId="65" fillId="0" borderId="41" xfId="36" applyNumberFormat="1" applyFont="1" applyFill="1" applyBorder="1" applyAlignment="1">
      <alignment horizontal="center" vertical="center"/>
    </xf>
    <xf numFmtId="0" fontId="62" fillId="0" borderId="16" xfId="38" applyNumberFormat="1" applyFont="1" applyBorder="1" applyAlignment="1">
      <alignment horizontal="left" vertical="center" wrapText="1"/>
    </xf>
    <xf numFmtId="49" fontId="29" fillId="0" borderId="23" xfId="38" applyNumberFormat="1" applyFont="1" applyFill="1" applyBorder="1" applyAlignment="1">
      <alignment horizontal="center" vertical="center"/>
    </xf>
    <xf numFmtId="49" fontId="29" fillId="0" borderId="30" xfId="38" applyNumberFormat="1" applyFont="1" applyFill="1" applyBorder="1" applyAlignment="1">
      <alignment horizontal="center" vertical="center"/>
    </xf>
    <xf numFmtId="0" fontId="62" fillId="0" borderId="42" xfId="38" applyNumberFormat="1" applyFont="1" applyBorder="1" applyAlignment="1">
      <alignment horizontal="left" vertical="center" wrapText="1"/>
    </xf>
    <xf numFmtId="49" fontId="29" fillId="0" borderId="11" xfId="38" applyNumberFormat="1" applyFont="1" applyFill="1" applyBorder="1" applyAlignment="1">
      <alignment horizontal="center" vertical="center"/>
    </xf>
    <xf numFmtId="49" fontId="29" fillId="0" borderId="31" xfId="38" applyNumberFormat="1" applyFont="1" applyFill="1" applyBorder="1" applyAlignment="1">
      <alignment horizontal="center" vertical="center"/>
    </xf>
    <xf numFmtId="1" fontId="29" fillId="0" borderId="16" xfId="38" applyNumberFormat="1" applyFont="1" applyFill="1" applyBorder="1" applyAlignment="1">
      <alignment horizontal="center" vertical="center"/>
    </xf>
    <xf numFmtId="1" fontId="24" fillId="0" borderId="16" xfId="38" applyNumberFormat="1" applyFont="1" applyFill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32" fillId="0" borderId="0" xfId="38" applyNumberFormat="1" applyFont="1" applyFill="1" applyBorder="1" applyAlignment="1">
      <alignment horizontal="center" vertical="center"/>
    </xf>
    <xf numFmtId="0" fontId="60" fillId="0" borderId="16" xfId="38" applyNumberFormat="1" applyFont="1" applyFill="1" applyBorder="1" applyAlignment="1">
      <alignment horizontal="left" vertical="center"/>
    </xf>
    <xf numFmtId="0" fontId="30" fillId="0" borderId="42" xfId="38" applyNumberFormat="1" applyFont="1" applyFill="1" applyBorder="1" applyAlignment="1">
      <alignment horizontal="left" vertical="center" wrapText="1"/>
    </xf>
    <xf numFmtId="0" fontId="29" fillId="0" borderId="16" xfId="38" applyNumberFormat="1" applyFont="1" applyFill="1" applyBorder="1" applyAlignment="1">
      <alignment horizontal="center" vertical="center"/>
    </xf>
    <xf numFmtId="0" fontId="38" fillId="0" borderId="16" xfId="36" applyNumberFormat="1" applyFont="1" applyBorder="1" applyAlignment="1">
      <alignment horizontal="center"/>
    </xf>
    <xf numFmtId="0" fontId="30" fillId="0" borderId="0" xfId="38" applyNumberFormat="1" applyFont="1" applyBorder="1" applyAlignment="1">
      <alignment horizontal="center" vertical="center"/>
    </xf>
    <xf numFmtId="0" fontId="53" fillId="0" borderId="0" xfId="38" applyNumberFormat="1" applyFont="1" applyBorder="1" applyAlignment="1">
      <alignment horizontal="left" vertical="center" wrapText="1"/>
    </xf>
    <xf numFmtId="0" fontId="53" fillId="0" borderId="16" xfId="38" applyNumberFormat="1" applyFont="1" applyBorder="1" applyAlignment="1">
      <alignment horizontal="left" vertical="center" wrapText="1"/>
    </xf>
    <xf numFmtId="0" fontId="29" fillId="24" borderId="0" xfId="38" applyNumberFormat="1" applyFont="1" applyFill="1" applyBorder="1" applyAlignment="1">
      <alignment horizontal="left" vertical="center"/>
    </xf>
    <xf numFmtId="0" fontId="23" fillId="0" borderId="0" xfId="38" applyNumberFormat="1" applyFont="1" applyBorder="1" applyAlignment="1">
      <alignment horizontal="center" vertical="center"/>
    </xf>
    <xf numFmtId="0" fontId="31" fillId="0" borderId="0" xfId="38" applyNumberFormat="1" applyFont="1" applyBorder="1" applyAlignment="1">
      <alignment horizontal="center" vertical="center"/>
    </xf>
    <xf numFmtId="49" fontId="29" fillId="0" borderId="59" xfId="38" applyNumberFormat="1" applyFont="1" applyBorder="1" applyAlignment="1">
      <alignment horizontal="center" vertical="center"/>
    </xf>
    <xf numFmtId="49" fontId="29" fillId="0" borderId="51" xfId="38" applyNumberFormat="1" applyFont="1" applyBorder="1" applyAlignment="1">
      <alignment horizontal="center" vertical="center"/>
    </xf>
    <xf numFmtId="49" fontId="29" fillId="0" borderId="60" xfId="38" applyNumberFormat="1" applyFont="1" applyBorder="1" applyAlignment="1">
      <alignment horizontal="center" vertical="center"/>
    </xf>
    <xf numFmtId="49" fontId="29" fillId="0" borderId="25" xfId="38" applyNumberFormat="1" applyFont="1" applyBorder="1" applyAlignment="1">
      <alignment horizontal="center" vertical="center"/>
    </xf>
    <xf numFmtId="49" fontId="29" fillId="0" borderId="26" xfId="38" applyNumberFormat="1" applyFont="1" applyBorder="1" applyAlignment="1">
      <alignment horizontal="center" vertical="center"/>
    </xf>
    <xf numFmtId="49" fontId="29" fillId="0" borderId="35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right" vertical="center"/>
    </xf>
    <xf numFmtId="1" fontId="24" fillId="0" borderId="0" xfId="38" applyNumberFormat="1" applyFont="1" applyBorder="1" applyAlignment="1">
      <alignment horizontal="left" vertical="center"/>
    </xf>
    <xf numFmtId="1" fontId="24" fillId="0" borderId="0" xfId="38" applyNumberFormat="1" applyFont="1" applyBorder="1" applyAlignment="1">
      <alignment horizontal="right" vertical="center"/>
    </xf>
    <xf numFmtId="0" fontId="29" fillId="24" borderId="0" xfId="38" applyNumberFormat="1" applyFont="1" applyFill="1" applyBorder="1" applyAlignment="1">
      <alignment horizontal="right" vertical="center"/>
    </xf>
    <xf numFmtId="0" fontId="61" fillId="24" borderId="0" xfId="38" applyNumberFormat="1" applyFont="1" applyFill="1" applyBorder="1" applyAlignment="1">
      <alignment horizontal="left" vertical="center"/>
    </xf>
    <xf numFmtId="0" fontId="63" fillId="0" borderId="16" xfId="38" applyNumberFormat="1" applyFont="1" applyFill="1" applyBorder="1" applyAlignment="1">
      <alignment horizontal="center" vertical="center" wrapText="1"/>
    </xf>
    <xf numFmtId="0" fontId="63" fillId="0" borderId="16" xfId="38" applyNumberFormat="1" applyFont="1" applyFill="1" applyBorder="1" applyAlignment="1">
      <alignment horizontal="center" vertical="center"/>
    </xf>
    <xf numFmtId="49" fontId="63" fillId="0" borderId="16" xfId="36" applyNumberFormat="1" applyFont="1" applyFill="1" applyBorder="1" applyAlignment="1">
      <alignment horizontal="center"/>
    </xf>
    <xf numFmtId="0" fontId="63" fillId="0" borderId="16" xfId="36" applyNumberFormat="1" applyFont="1" applyFill="1" applyBorder="1" applyAlignment="1">
      <alignment horizontal="center"/>
    </xf>
    <xf numFmtId="0" fontId="30" fillId="0" borderId="42" xfId="38" applyNumberFormat="1" applyFont="1" applyFill="1" applyBorder="1" applyAlignment="1">
      <alignment horizontal="center" vertical="center"/>
    </xf>
    <xf numFmtId="49" fontId="61" fillId="0" borderId="16" xfId="38" applyNumberFormat="1" applyFont="1" applyFill="1" applyBorder="1" applyAlignment="1">
      <alignment horizontal="center" vertical="center"/>
    </xf>
    <xf numFmtId="0" fontId="61" fillId="0" borderId="0" xfId="38" applyNumberFormat="1" applyFont="1" applyFill="1" applyBorder="1" applyAlignment="1">
      <alignment horizontal="left" vertical="center"/>
    </xf>
    <xf numFmtId="0" fontId="38" fillId="0" borderId="16" xfId="36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69" fillId="0" borderId="32" xfId="51" applyNumberFormat="1" applyFont="1" applyFill="1" applyBorder="1" applyAlignment="1">
      <alignment horizontal="center" vertical="center" wrapText="1"/>
    </xf>
    <xf numFmtId="0" fontId="69" fillId="0" borderId="62" xfId="51" applyNumberFormat="1" applyFont="1" applyFill="1" applyBorder="1" applyAlignment="1">
      <alignment horizontal="center" vertical="center" wrapText="1"/>
    </xf>
    <xf numFmtId="0" fontId="69" fillId="0" borderId="61" xfId="51" applyNumberFormat="1" applyFont="1" applyFill="1" applyBorder="1" applyAlignment="1">
      <alignment horizontal="center" vertical="center" wrapText="1"/>
    </xf>
    <xf numFmtId="0" fontId="69" fillId="0" borderId="32" xfId="51" applyNumberFormat="1" applyFont="1" applyFill="1" applyBorder="1" applyAlignment="1">
      <alignment horizontal="center" vertical="center"/>
    </xf>
    <xf numFmtId="0" fontId="69" fillId="0" borderId="62" xfId="51" applyNumberFormat="1" applyFont="1" applyFill="1" applyBorder="1" applyAlignment="1">
      <alignment horizontal="center" vertical="center"/>
    </xf>
    <xf numFmtId="0" fontId="69" fillId="0" borderId="61" xfId="51" applyNumberFormat="1" applyFont="1" applyFill="1" applyBorder="1" applyAlignment="1">
      <alignment horizontal="center" vertical="center"/>
    </xf>
    <xf numFmtId="0" fontId="69" fillId="0" borderId="45" xfId="51" applyNumberFormat="1" applyFont="1" applyFill="1" applyBorder="1" applyAlignment="1">
      <alignment horizontal="center" vertical="center" wrapText="1"/>
    </xf>
    <xf numFmtId="0" fontId="69" fillId="0" borderId="24" xfId="51" applyNumberFormat="1" applyFont="1" applyFill="1" applyBorder="1" applyAlignment="1">
      <alignment horizontal="center" vertical="center" wrapText="1"/>
    </xf>
    <xf numFmtId="0" fontId="68" fillId="0" borderId="62" xfId="51" applyBorder="1" applyAlignment="1">
      <alignment horizontal="center" vertical="center" wrapText="1"/>
    </xf>
    <xf numFmtId="0" fontId="68" fillId="0" borderId="61" xfId="51" applyBorder="1" applyAlignment="1">
      <alignment horizontal="center" vertical="center" wrapText="1"/>
    </xf>
    <xf numFmtId="0" fontId="69" fillId="0" borderId="46" xfId="51" applyNumberFormat="1" applyFont="1" applyFill="1" applyBorder="1" applyAlignment="1">
      <alignment horizontal="center" vertical="center" wrapText="1"/>
    </xf>
    <xf numFmtId="1" fontId="29" fillId="0" borderId="0" xfId="38" applyNumberFormat="1" applyFont="1" applyFill="1" applyBorder="1" applyAlignment="1">
      <alignment horizontal="right" vertical="center"/>
    </xf>
    <xf numFmtId="1" fontId="29" fillId="0" borderId="16" xfId="38" applyNumberFormat="1" applyFont="1" applyFill="1" applyBorder="1" applyAlignment="1">
      <alignment horizontal="left" vertical="center"/>
    </xf>
    <xf numFmtId="1" fontId="29" fillId="0" borderId="0" xfId="38" applyNumberFormat="1" applyFont="1" applyFill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/>
    </xf>
    <xf numFmtId="0" fontId="36" fillId="0" borderId="16" xfId="0" applyNumberFormat="1" applyFont="1" applyBorder="1" applyAlignment="1">
      <alignment horizontal="center"/>
    </xf>
    <xf numFmtId="43" fontId="32" fillId="0" borderId="52" xfId="38" applyNumberFormat="1" applyFont="1" applyBorder="1" applyAlignment="1">
      <alignment horizontal="center" vertical="center"/>
    </xf>
    <xf numFmtId="165" fontId="29" fillId="0" borderId="45" xfId="38" applyNumberFormat="1" applyFont="1" applyFill="1" applyBorder="1" applyAlignment="1">
      <alignment horizontal="center" vertical="center"/>
    </xf>
    <xf numFmtId="165" fontId="29" fillId="0" borderId="24" xfId="38" applyNumberFormat="1" applyFont="1" applyFill="1" applyBorder="1" applyAlignment="1">
      <alignment horizontal="center" vertical="center"/>
    </xf>
    <xf numFmtId="165" fontId="29" fillId="0" borderId="46" xfId="38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49" fontId="45" fillId="0" borderId="34" xfId="0" applyNumberFormat="1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49" fontId="45" fillId="0" borderId="37" xfId="0" applyNumberFormat="1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26" fillId="0" borderId="0" xfId="38" applyNumberFormat="1" applyFont="1" applyBorder="1" applyAlignment="1">
      <alignment horizontal="left" vertical="center" wrapText="1"/>
    </xf>
    <xf numFmtId="0" fontId="26" fillId="0" borderId="16" xfId="38" applyNumberFormat="1" applyFont="1" applyBorder="1" applyAlignment="1">
      <alignment horizontal="left" vertical="center" wrapText="1"/>
    </xf>
    <xf numFmtId="0" fontId="29" fillId="25" borderId="0" xfId="38" applyNumberFormat="1" applyFont="1" applyFill="1" applyBorder="1" applyAlignment="1">
      <alignment horizontal="right" vertical="center"/>
    </xf>
    <xf numFmtId="0" fontId="21" fillId="0" borderId="16" xfId="38" applyNumberFormat="1" applyFont="1" applyFill="1" applyBorder="1" applyAlignment="1">
      <alignment horizontal="left" vertical="center"/>
    </xf>
    <xf numFmtId="166" fontId="1" fillId="0" borderId="16" xfId="0" applyNumberFormat="1" applyFont="1" applyFill="1" applyBorder="1" applyAlignment="1">
      <alignment horizontal="center"/>
    </xf>
    <xf numFmtId="166" fontId="35" fillId="0" borderId="16" xfId="0" applyNumberFormat="1" applyFont="1" applyFill="1" applyBorder="1" applyAlignment="1">
      <alignment horizontal="center"/>
    </xf>
    <xf numFmtId="49" fontId="29" fillId="25" borderId="16" xfId="38" applyNumberFormat="1" applyFont="1" applyFill="1" applyBorder="1" applyAlignment="1">
      <alignment horizontal="left" vertical="center"/>
    </xf>
    <xf numFmtId="49" fontId="29" fillId="25" borderId="16" xfId="38" applyNumberFormat="1" applyFont="1" applyFill="1" applyBorder="1" applyAlignment="1">
      <alignment horizontal="center" vertical="center"/>
    </xf>
    <xf numFmtId="0" fontId="29" fillId="25" borderId="0" xfId="38" applyNumberFormat="1" applyFont="1" applyFill="1" applyBorder="1" applyAlignment="1">
      <alignment horizontal="left" vertical="center"/>
    </xf>
  </cellXfs>
  <cellStyles count="5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9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8"/>
    <cellStyle name="Обычный 4" xfId="51"/>
    <cellStyle name="Обычный_План ФХД" xfId="38"/>
    <cellStyle name="Обычный_План ФХД на 15.12.2011 г.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52" builtinId="3"/>
    <cellStyle name="Финансовый 2" xfId="45"/>
    <cellStyle name="Финансовый 2 2" xfId="47"/>
    <cellStyle name="Финансовый 2 2 2" xfId="54"/>
    <cellStyle name="Финансовый 2 3" xfId="53"/>
    <cellStyle name="Финансовый 3" xfId="50"/>
    <cellStyle name="Финансовый 3 2" xfId="55"/>
    <cellStyle name="Финансовый 4" xfId="56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lt11\plan\&#1055;&#1083;&#1072;&#1085;&#1099;%20&#1060;&#1061;&#1044;%20&#1085;&#1072;%202017%20&#1075;&#1086;&#1076;\&#1055;&#1060;&#1061;&#1044;%20&#1085;&#1072;%202017%20&#1075;&#1086;&#1076;%20&#1086;&#1090;%2023.06.2017%20&#1089;%20&#1086;&#1089;&#1090;&#1072;&#1090;&#1082;&#1072;&#1084;&#1080;\&#1042;&#1099;&#1075;&#1088;&#1091;&#1079;&#1082;&#1072;%20&#1080;&#1079;%20&#1040;&#1062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lt11\plan\&#1055;&#1083;&#1072;&#1085;&#1099;%20&#1060;&#1061;&#1044;%20&#1085;&#1072;%202016%20&#1075;&#1086;&#1076;\&#1055;&#1083;&#1072;&#1085;&#1099;%20&#1060;&#1061;&#1044;%202016\&#1055;&#1060;&#1061;&#1044;%20&#1086;&#1090;%2030.12.2016%20&#1082;&#1086;&#1088;&#1088;&#1077;&#1082;&#1090;&#1080;&#1088;&#1091;&#1102;&#1097;&#1080;&#1077;%20&#1087;&#1086;&#1089;&#1083;&#1077;%20&#1073;&#1072;&#1083;&#1072;&#1085;&#1089;&#1072;\3.&#1053;&#1044;&#1061;&#1064;%20&#1086;&#1090;%2030.12.16%20&#1082;&#1086;&#1088;&#1088;&#1077;&#1082;&#1090;&#1080;&#1088;%20&#1087;&#1086;&#1089;&#1083;&#1077;%20&#1073;&#1072;&#1083;&#1072;&#1085;&#1089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&#1092;&#1080;&#1085;&#1072;&#1085;&#1089;&#1086;&#1074;&#1072;&#1103;%20&#1075;&#1088;&#1091;&#1087;&#1087;&#1072;\2017\&#1055;&#1060;&#1061;&#1044;%20&#1085;&#1072;%202017%20&#1075;&#1086;&#1076;%20&#1086;&#1090;%2023.12.16\3.&#1053;&#1044;&#1061;&#106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3.21.7\&#1092;&#1080;&#1085;&#1072;&#1085;&#1089;&#1086;&#1074;&#1072;&#1103;%20&#1075;&#1088;&#1091;&#1087;&#1087;&#1072;\2015\&#1055;&#1083;&#1072;&#1085;&#1099;%20&#1060;&#1061;&#1044;%20%202015%20&#1075;&#1086;&#1076;\&#1055;&#1051;&#1040;&#1053;&#1067;%20&#1060;&#1061;&#1044;%20&#1085;&#1072;%202015%20&#1075;&#1086;&#1076;%20&#1086;&#1090;%2030.01.2015%20&#1089;%20&#1086;&#1089;&#1090;&#1072;&#1090;&#1082;&#1072;&#1084;&#1080;\11.%20&#1070;&#1073;&#1080;&#1083;&#1077;&#1081;&#1085;&#1099;&#1081;++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lt11\plan\&#1055;&#1083;&#1072;&#1085;&#1099;%20&#1060;&#1061;&#1044;%20&#1085;&#1072;%202017%20&#1075;&#1086;&#1076;\&#1055;&#1060;&#1061;&#1044;%20&#1085;&#1072;%202017%20&#1075;&#1086;&#1076;%20&#1086;&#1090;%2030.06.2017\3.&#1053;&#1044;&#1061;&#1064;%20&#1086;&#1090;%2023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820"/>
      <sheetName val="Бюджет"/>
    </sheetNames>
    <sheetDataSet>
      <sheetData sheetId="0"/>
      <sheetData sheetId="1">
        <row r="62">
          <cell r="F62">
            <v>1362369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ведения о деят."/>
      <sheetName val="Фин.сост."/>
      <sheetName val="Поступления и выплаты 2016 "/>
      <sheetName val="Поступления и выплаты 2017"/>
      <sheetName val="Поступления и выплаты 2018"/>
      <sheetName val="Временное распоряж"/>
      <sheetName val="Справ инфа"/>
      <sheetName val="сведения"/>
      <sheetName val="Подсказка "/>
      <sheetName val="Подсказка 2"/>
      <sheetName val="сведения "/>
    </sheetNames>
    <sheetDataSet>
      <sheetData sheetId="0"/>
      <sheetData sheetId="1"/>
      <sheetData sheetId="2"/>
      <sheetData sheetId="3">
        <row r="38">
          <cell r="E38">
            <v>18353.810000000001</v>
          </cell>
          <cell r="J38">
            <v>222907.57</v>
          </cell>
          <cell r="K38">
            <v>220722.05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ведения о деят."/>
      <sheetName val="Фин.сост."/>
      <sheetName val="Поступления и выплаты 2017"/>
      <sheetName val="Поступления и выплаты 2018"/>
      <sheetName val="Поступления и выплаты 2019"/>
      <sheetName val="Расходы на закупку"/>
      <sheetName val="Временное распоряж"/>
      <sheetName val="Справ инфа"/>
      <sheetName val="сведения"/>
      <sheetName val="Подсказка "/>
      <sheetName val="Подсказка 2"/>
      <sheetName val="сведения "/>
    </sheetNames>
    <sheetDataSet>
      <sheetData sheetId="0"/>
      <sheetData sheetId="1"/>
      <sheetData sheetId="2">
        <row r="34">
          <cell r="A34" t="str">
            <v>Начальник ОЭАиП</v>
          </cell>
        </row>
        <row r="36">
          <cell r="A36" t="str">
            <v>Директор МКУ "ОК УК"</v>
          </cell>
        </row>
      </sheetData>
      <sheetData sheetId="3"/>
      <sheetData sheetId="4"/>
      <sheetData sheetId="5"/>
      <sheetData sheetId="6"/>
      <sheetData sheetId="7">
        <row r="10">
          <cell r="C10">
            <v>192126.07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ведения о деят."/>
      <sheetName val="Фин.сост. "/>
      <sheetName val="Поступления и выплаты 2015"/>
      <sheetName val="Поступления и выплаты 2016"/>
      <sheetName val="Поступления и выплаты 2017"/>
      <sheetName val="сведения"/>
      <sheetName val="сведения (2)"/>
    </sheetNames>
    <sheetDataSet>
      <sheetData sheetId="0"/>
      <sheetData sheetId="1"/>
      <sheetData sheetId="2"/>
      <sheetData sheetId="3">
        <row r="14">
          <cell r="AE14">
            <v>0</v>
          </cell>
        </row>
        <row r="39">
          <cell r="AD39">
            <v>0</v>
          </cell>
        </row>
        <row r="77">
          <cell r="AB77">
            <v>0</v>
          </cell>
        </row>
        <row r="78">
          <cell r="AB78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ведения о деят."/>
      <sheetName val="Фин.сост."/>
      <sheetName val="Поступления и выплаты 2017"/>
      <sheetName val="Поступления и выплаты 2018"/>
      <sheetName val="Поступления и выплаты 2019"/>
      <sheetName val="Расходы на закупку"/>
      <sheetName val="Временное распоряж"/>
      <sheetName val="Справ инфа"/>
      <sheetName val="сведения"/>
      <sheetName val="сведения (2)"/>
      <sheetName val="сведения (3)"/>
      <sheetName val="Подсказка "/>
      <sheetName val="Подсказка 2"/>
      <sheetName val="сведения "/>
    </sheetNames>
    <sheetDataSet>
      <sheetData sheetId="0"/>
      <sheetData sheetId="1"/>
      <sheetData sheetId="2"/>
      <sheetData sheetId="3">
        <row r="19">
          <cell r="H19">
            <v>100000</v>
          </cell>
        </row>
        <row r="31">
          <cell r="G31">
            <v>181800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consultantplus://offline/ref=BCC9A4654DE06BF9ADE955123EC42E0BE4CFA0C137AF156CEF37B98903Z05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K48"/>
  <sheetViews>
    <sheetView view="pageBreakPreview" topLeftCell="A10" zoomScaleNormal="100" zoomScaleSheetLayoutView="100" workbookViewId="0">
      <selection activeCell="GZ14" sqref="GZ14"/>
    </sheetView>
  </sheetViews>
  <sheetFormatPr defaultColWidth="0.85546875" defaultRowHeight="12" x14ac:dyDescent="0.2"/>
  <cols>
    <col min="1" max="16384" width="0.85546875" style="64"/>
  </cols>
  <sheetData>
    <row r="1" spans="94:167" s="41" customFormat="1" ht="15.75" customHeight="1" x14ac:dyDescent="0.2">
      <c r="CR1" s="329" t="s">
        <v>3</v>
      </c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29"/>
      <c r="EB1" s="329"/>
      <c r="EC1" s="329"/>
      <c r="ED1" s="329"/>
      <c r="EE1" s="329"/>
      <c r="EF1" s="329"/>
      <c r="EG1" s="329"/>
      <c r="EH1" s="329"/>
      <c r="EI1" s="329"/>
      <c r="EJ1" s="329"/>
      <c r="EK1" s="329"/>
      <c r="EL1" s="329"/>
      <c r="EM1" s="329"/>
      <c r="EN1" s="329"/>
      <c r="EO1" s="329"/>
      <c r="EP1" s="329"/>
      <c r="EQ1" s="329"/>
      <c r="ER1" s="329"/>
      <c r="ES1" s="329"/>
      <c r="ET1" s="329"/>
      <c r="EU1" s="329"/>
      <c r="EV1" s="329"/>
      <c r="EW1" s="329"/>
      <c r="EX1" s="329"/>
      <c r="EY1" s="329"/>
      <c r="EZ1" s="329"/>
      <c r="FA1" s="329"/>
      <c r="FB1" s="329"/>
      <c r="FC1" s="329"/>
      <c r="FD1" s="329"/>
      <c r="FE1" s="329"/>
      <c r="FF1" s="329"/>
      <c r="FG1" s="329"/>
      <c r="FH1" s="329"/>
      <c r="FI1" s="329"/>
      <c r="FJ1" s="329"/>
      <c r="FK1" s="329"/>
    </row>
    <row r="2" spans="94:167" s="41" customFormat="1" ht="42.75" customHeight="1" x14ac:dyDescent="0.2">
      <c r="CR2" s="330" t="s">
        <v>317</v>
      </c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330"/>
      <c r="FA2" s="330"/>
      <c r="FB2" s="330"/>
      <c r="FC2" s="330"/>
      <c r="FD2" s="330"/>
      <c r="FE2" s="330"/>
      <c r="FF2" s="330"/>
      <c r="FG2" s="330"/>
      <c r="FH2" s="330"/>
      <c r="FI2" s="330"/>
      <c r="FJ2" s="330"/>
      <c r="FK2" s="330"/>
    </row>
    <row r="3" spans="94:167" s="42" customFormat="1" ht="9.75" x14ac:dyDescent="0.2">
      <c r="CR3" s="334" t="s">
        <v>4</v>
      </c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4"/>
    </row>
    <row r="4" spans="94:167" s="41" customFormat="1" ht="11.1" customHeight="1" x14ac:dyDescent="0.2"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43"/>
      <c r="DO4" s="43"/>
      <c r="DP4" s="43"/>
      <c r="DQ4" s="43"/>
      <c r="DR4" s="43"/>
      <c r="DS4" s="43"/>
      <c r="DT4" s="44"/>
      <c r="DU4" s="44"/>
      <c r="DV4" s="44"/>
      <c r="DW4" s="44"/>
      <c r="DX4" s="44"/>
      <c r="DY4" s="44"/>
      <c r="DZ4" s="44"/>
      <c r="EA4" s="336" t="s">
        <v>318</v>
      </c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</row>
    <row r="5" spans="94:167" s="42" customFormat="1" ht="9.75" x14ac:dyDescent="0.2">
      <c r="CR5" s="322" t="s">
        <v>5</v>
      </c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266"/>
      <c r="DO5" s="266"/>
      <c r="DP5" s="266"/>
      <c r="DQ5" s="266"/>
      <c r="DR5" s="266"/>
      <c r="DS5" s="266"/>
      <c r="DT5" s="266"/>
      <c r="DU5" s="266"/>
      <c r="DV5" s="45"/>
      <c r="DW5" s="45"/>
      <c r="DX5" s="45"/>
      <c r="DY5" s="45"/>
      <c r="DZ5" s="45"/>
      <c r="EA5" s="323" t="s">
        <v>6</v>
      </c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</row>
    <row r="6" spans="94:167" s="41" customFormat="1" ht="11.1" customHeight="1" x14ac:dyDescent="0.2">
      <c r="CP6" s="324" t="s">
        <v>7</v>
      </c>
      <c r="CQ6" s="324"/>
      <c r="CR6" s="325" t="s">
        <v>302</v>
      </c>
      <c r="CS6" s="326"/>
      <c r="CT6" s="326"/>
      <c r="CU6" s="326"/>
      <c r="CV6" s="326"/>
      <c r="CW6" s="327" t="s">
        <v>7</v>
      </c>
      <c r="CX6" s="327"/>
      <c r="CY6" s="325" t="s">
        <v>308</v>
      </c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8">
        <v>20</v>
      </c>
      <c r="DW6" s="328"/>
      <c r="DX6" s="328"/>
      <c r="DY6" s="328"/>
      <c r="DZ6" s="331" t="s">
        <v>250</v>
      </c>
      <c r="EA6" s="332"/>
      <c r="EB6" s="332"/>
      <c r="EC6" s="333" t="s">
        <v>8</v>
      </c>
      <c r="ED6" s="333"/>
      <c r="EE6" s="33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7"/>
    </row>
    <row r="7" spans="94:167" s="41" customFormat="1" ht="11.1" customHeight="1" x14ac:dyDescent="0.2">
      <c r="CP7" s="48"/>
      <c r="CQ7" s="48"/>
      <c r="CR7" s="49"/>
      <c r="CS7" s="50"/>
      <c r="CT7" s="50"/>
      <c r="CU7" s="50"/>
      <c r="CV7" s="50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8"/>
      <c r="DW7" s="48"/>
      <c r="DX7" s="48"/>
      <c r="DY7" s="48"/>
      <c r="DZ7" s="51"/>
      <c r="EA7" s="52"/>
      <c r="EB7" s="52"/>
      <c r="FK7" s="48"/>
    </row>
    <row r="8" spans="94:167" s="41" customFormat="1" ht="11.1" customHeight="1" x14ac:dyDescent="0.2">
      <c r="CP8" s="48"/>
      <c r="CQ8" s="48"/>
      <c r="CR8" s="49"/>
      <c r="CS8" s="50"/>
      <c r="CT8" s="50"/>
      <c r="CU8" s="50"/>
      <c r="CV8" s="50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8"/>
      <c r="DW8" s="48"/>
      <c r="DX8" s="48"/>
      <c r="DY8" s="48"/>
      <c r="DZ8" s="51"/>
      <c r="EA8" s="52"/>
      <c r="EB8" s="52"/>
      <c r="FK8" s="48"/>
    </row>
    <row r="9" spans="94:167" s="41" customFormat="1" ht="11.1" customHeight="1" x14ac:dyDescent="0.2">
      <c r="CP9" s="48"/>
      <c r="CQ9" s="48"/>
      <c r="CR9" s="49"/>
      <c r="CS9" s="50"/>
      <c r="CT9" s="50"/>
      <c r="CU9" s="50"/>
      <c r="CV9" s="50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8"/>
      <c r="DW9" s="48"/>
      <c r="DX9" s="48"/>
      <c r="DY9" s="48"/>
      <c r="DZ9" s="51"/>
      <c r="EA9" s="52"/>
      <c r="EB9" s="52"/>
      <c r="FK9" s="48"/>
    </row>
    <row r="10" spans="94:167" s="41" customFormat="1" ht="11.1" customHeight="1" x14ac:dyDescent="0.2">
      <c r="CP10" s="48"/>
      <c r="CQ10" s="48"/>
      <c r="CR10" s="49"/>
      <c r="CS10" s="50"/>
      <c r="CT10" s="50"/>
      <c r="CU10" s="50"/>
      <c r="CV10" s="50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8"/>
      <c r="DW10" s="48"/>
      <c r="DX10" s="48"/>
      <c r="DY10" s="48"/>
      <c r="DZ10" s="51"/>
      <c r="EA10" s="52"/>
      <c r="EB10" s="52"/>
      <c r="FK10" s="48"/>
    </row>
    <row r="11" spans="94:167" s="41" customFormat="1" ht="11.1" customHeight="1" x14ac:dyDescent="0.2">
      <c r="CP11" s="48"/>
      <c r="CQ11" s="48"/>
      <c r="CR11" s="49"/>
      <c r="CS11" s="50"/>
      <c r="CT11" s="50"/>
      <c r="CU11" s="50"/>
      <c r="CV11" s="50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8"/>
      <c r="DW11" s="48"/>
      <c r="DX11" s="48"/>
      <c r="DY11" s="48"/>
      <c r="DZ11" s="51"/>
      <c r="EA11" s="52"/>
      <c r="EB11" s="52"/>
      <c r="FK11" s="48"/>
    </row>
    <row r="12" spans="94:167" s="41" customFormat="1" ht="11.1" customHeight="1" x14ac:dyDescent="0.2">
      <c r="CP12" s="48"/>
      <c r="CQ12" s="48"/>
      <c r="CR12" s="49"/>
      <c r="CS12" s="50"/>
      <c r="CT12" s="50"/>
      <c r="CU12" s="50"/>
      <c r="CV12" s="50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8"/>
      <c r="DW12" s="48"/>
      <c r="DX12" s="48"/>
      <c r="DY12" s="48"/>
      <c r="DZ12" s="51"/>
      <c r="EA12" s="52"/>
      <c r="EB12" s="52"/>
      <c r="FK12" s="48"/>
    </row>
    <row r="13" spans="94:167" s="41" customFormat="1" ht="11.1" customHeight="1" x14ac:dyDescent="0.2">
      <c r="CP13" s="48"/>
      <c r="CQ13" s="48"/>
      <c r="CR13" s="49"/>
      <c r="CS13" s="50"/>
      <c r="CT13" s="50"/>
      <c r="CU13" s="50"/>
      <c r="CV13" s="50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8"/>
      <c r="DW13" s="48"/>
      <c r="DX13" s="48"/>
      <c r="DY13" s="48"/>
      <c r="DZ13" s="51"/>
      <c r="EA13" s="52"/>
      <c r="EB13" s="52"/>
      <c r="FK13" s="48"/>
    </row>
    <row r="14" spans="94:167" s="41" customFormat="1" ht="11.1" customHeight="1" x14ac:dyDescent="0.2">
      <c r="CP14" s="48"/>
      <c r="CQ14" s="48"/>
      <c r="CR14" s="49"/>
      <c r="CS14" s="50"/>
      <c r="CT14" s="50"/>
      <c r="CU14" s="50"/>
      <c r="CV14" s="50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8"/>
      <c r="DW14" s="48"/>
      <c r="DX14" s="48"/>
      <c r="DY14" s="48"/>
      <c r="DZ14" s="51"/>
      <c r="EA14" s="52"/>
      <c r="EB14" s="52"/>
      <c r="FK14" s="48"/>
    </row>
    <row r="15" spans="94:167" s="41" customFormat="1" ht="11.1" customHeight="1" x14ac:dyDescent="0.2">
      <c r="CP15" s="48"/>
      <c r="CQ15" s="48"/>
      <c r="CR15" s="49"/>
      <c r="CS15" s="50"/>
      <c r="CT15" s="50"/>
      <c r="CU15" s="50"/>
      <c r="CV15" s="50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8"/>
      <c r="DW15" s="48"/>
      <c r="DX15" s="48"/>
      <c r="DY15" s="48"/>
      <c r="DZ15" s="51"/>
      <c r="EA15" s="52"/>
      <c r="EB15" s="52"/>
      <c r="FK15" s="48"/>
    </row>
    <row r="16" spans="94:167" s="41" customFormat="1" ht="11.1" customHeight="1" x14ac:dyDescent="0.2">
      <c r="CP16" s="48"/>
      <c r="CQ16" s="48"/>
      <c r="CR16" s="49"/>
      <c r="CS16" s="50"/>
      <c r="CT16" s="50"/>
      <c r="CU16" s="50"/>
      <c r="CV16" s="50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8"/>
      <c r="DW16" s="48"/>
      <c r="DX16" s="48"/>
      <c r="DY16" s="48"/>
      <c r="DZ16" s="51"/>
      <c r="EA16" s="52"/>
      <c r="EB16" s="52"/>
      <c r="FK16" s="48"/>
    </row>
    <row r="17" spans="1:167" s="41" customFormat="1" ht="11.1" customHeight="1" x14ac:dyDescent="0.2">
      <c r="CP17" s="48"/>
      <c r="CQ17" s="48"/>
      <c r="CR17" s="49"/>
      <c r="CS17" s="50"/>
      <c r="CT17" s="50"/>
      <c r="CU17" s="50"/>
      <c r="CV17" s="50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8"/>
      <c r="DW17" s="48"/>
      <c r="DX17" s="48"/>
      <c r="DY17" s="48"/>
      <c r="DZ17" s="51"/>
      <c r="EA17" s="52"/>
      <c r="EB17" s="52"/>
      <c r="FK17" s="48"/>
    </row>
    <row r="18" spans="1:167" s="41" customFormat="1" ht="11.1" customHeight="1" x14ac:dyDescent="0.2">
      <c r="CP18" s="48"/>
      <c r="CQ18" s="48"/>
      <c r="CR18" s="49"/>
      <c r="CS18" s="50"/>
      <c r="CT18" s="50"/>
      <c r="CU18" s="50"/>
      <c r="CV18" s="50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8"/>
      <c r="DW18" s="48"/>
      <c r="DX18" s="48"/>
      <c r="DY18" s="48"/>
      <c r="DZ18" s="51"/>
      <c r="EA18" s="52"/>
      <c r="EB18" s="52"/>
      <c r="FK18" s="48"/>
    </row>
    <row r="19" spans="1:167" s="41" customFormat="1" ht="11.1" customHeight="1" x14ac:dyDescent="0.2">
      <c r="CP19" s="48"/>
      <c r="CQ19" s="48"/>
      <c r="CR19" s="49"/>
      <c r="CS19" s="50"/>
      <c r="CT19" s="50"/>
      <c r="CU19" s="50"/>
      <c r="CV19" s="50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8"/>
      <c r="DW19" s="48"/>
      <c r="DX19" s="48"/>
      <c r="DY19" s="48"/>
      <c r="DZ19" s="51"/>
      <c r="EA19" s="52"/>
      <c r="EB19" s="52"/>
      <c r="FK19" s="48"/>
    </row>
    <row r="20" spans="1:167" s="41" customFormat="1" ht="11.1" customHeight="1" x14ac:dyDescent="0.2">
      <c r="CP20" s="48"/>
      <c r="CQ20" s="48"/>
      <c r="CR20" s="49"/>
      <c r="CS20" s="50"/>
      <c r="CT20" s="50"/>
      <c r="CU20" s="50"/>
      <c r="CV20" s="50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8"/>
      <c r="DW20" s="48"/>
      <c r="DX20" s="48"/>
      <c r="DY20" s="48"/>
      <c r="DZ20" s="51"/>
      <c r="EA20" s="52"/>
      <c r="EB20" s="52"/>
      <c r="FK20" s="48"/>
    </row>
    <row r="21" spans="1:167" s="41" customFormat="1" ht="11.1" customHeight="1" x14ac:dyDescent="0.2">
      <c r="CP21" s="48"/>
      <c r="CQ21" s="48"/>
      <c r="CR21" s="49"/>
      <c r="CS21" s="50"/>
      <c r="CT21" s="50"/>
      <c r="CU21" s="50"/>
      <c r="CV21" s="50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8"/>
      <c r="DW21" s="48"/>
      <c r="DX21" s="48"/>
      <c r="DY21" s="48"/>
      <c r="DZ21" s="51"/>
      <c r="EA21" s="52"/>
      <c r="EB21" s="52"/>
      <c r="FK21" s="48"/>
    </row>
    <row r="22" spans="1:167" s="41" customFormat="1" ht="11.1" customHeight="1" x14ac:dyDescent="0.2">
      <c r="CP22" s="48"/>
      <c r="CQ22" s="48"/>
      <c r="CR22" s="49"/>
      <c r="CS22" s="50"/>
      <c r="CT22" s="50"/>
      <c r="CU22" s="50"/>
      <c r="CV22" s="50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8"/>
      <c r="DW22" s="48"/>
      <c r="DX22" s="48"/>
      <c r="DY22" s="48"/>
      <c r="DZ22" s="51"/>
      <c r="EA22" s="52"/>
      <c r="EB22" s="52"/>
      <c r="FK22" s="48"/>
    </row>
    <row r="23" spans="1:167" s="41" customFormat="1" ht="11.1" customHeight="1" x14ac:dyDescent="0.2">
      <c r="CP23" s="48"/>
      <c r="CQ23" s="48"/>
      <c r="CR23" s="49"/>
      <c r="CS23" s="50"/>
      <c r="CT23" s="50"/>
      <c r="CU23" s="50"/>
      <c r="CV23" s="50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8"/>
      <c r="DW23" s="48"/>
      <c r="DX23" s="48"/>
      <c r="DY23" s="48"/>
      <c r="DZ23" s="51"/>
      <c r="EA23" s="52"/>
      <c r="EB23" s="52"/>
      <c r="FK23" s="48"/>
    </row>
    <row r="24" spans="1:167" s="41" customFormat="1" ht="11.1" customHeight="1" x14ac:dyDescent="0.2">
      <c r="CP24" s="48"/>
      <c r="CQ24" s="48"/>
      <c r="CR24" s="49"/>
      <c r="CS24" s="50"/>
      <c r="CT24" s="50"/>
      <c r="CU24" s="50"/>
      <c r="CV24" s="50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8"/>
      <c r="DW24" s="48"/>
      <c r="DX24" s="48"/>
      <c r="DY24" s="48"/>
      <c r="DZ24" s="51"/>
      <c r="EA24" s="52"/>
      <c r="EB24" s="52"/>
      <c r="FK24" s="48"/>
    </row>
    <row r="25" spans="1:167" s="41" customFormat="1" ht="11.1" customHeight="1" x14ac:dyDescent="0.2">
      <c r="CP25" s="48"/>
      <c r="CQ25" s="48"/>
      <c r="CR25" s="49"/>
      <c r="CS25" s="50"/>
      <c r="CT25" s="50"/>
      <c r="CU25" s="50"/>
      <c r="CV25" s="50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8"/>
      <c r="DW25" s="48"/>
      <c r="DX25" s="48"/>
      <c r="DY25" s="48"/>
      <c r="DZ25" s="51"/>
      <c r="EA25" s="52"/>
      <c r="EB25" s="52"/>
      <c r="FK25" s="48"/>
    </row>
    <row r="26" spans="1:167" s="41" customFormat="1" ht="11.1" customHeight="1" x14ac:dyDescent="0.2">
      <c r="CP26" s="48"/>
      <c r="CQ26" s="48"/>
      <c r="CR26" s="49"/>
      <c r="CS26" s="50"/>
      <c r="CT26" s="50"/>
      <c r="CU26" s="50"/>
      <c r="CV26" s="50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8"/>
      <c r="DW26" s="48"/>
      <c r="DX26" s="48"/>
      <c r="DY26" s="48"/>
      <c r="DZ26" s="51"/>
      <c r="EA26" s="52"/>
      <c r="EB26" s="52"/>
      <c r="FK26" s="48"/>
    </row>
    <row r="27" spans="1:167" s="41" customFormat="1" ht="11.1" customHeight="1" x14ac:dyDescent="0.2">
      <c r="CP27" s="48"/>
      <c r="CQ27" s="48"/>
      <c r="CR27" s="49"/>
      <c r="CS27" s="50"/>
      <c r="CT27" s="50"/>
      <c r="CU27" s="50"/>
      <c r="CV27" s="50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8"/>
      <c r="DW27" s="48"/>
      <c r="DX27" s="48"/>
      <c r="DY27" s="48"/>
      <c r="DZ27" s="51"/>
      <c r="EA27" s="52"/>
      <c r="EB27" s="52"/>
      <c r="FK27" s="48"/>
    </row>
    <row r="28" spans="1:167" s="41" customFormat="1" ht="11.1" customHeight="1" x14ac:dyDescent="0.2">
      <c r="CP28" s="48"/>
      <c r="CQ28" s="48"/>
      <c r="CR28" s="49"/>
      <c r="CS28" s="50"/>
      <c r="CT28" s="50"/>
      <c r="CU28" s="50"/>
      <c r="CV28" s="50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8"/>
      <c r="DW28" s="48"/>
      <c r="DX28" s="48"/>
      <c r="DY28" s="48"/>
      <c r="DZ28" s="51"/>
      <c r="EA28" s="52"/>
      <c r="EB28" s="52"/>
      <c r="FK28" s="48"/>
    </row>
    <row r="29" spans="1:167" s="41" customFormat="1" ht="11.1" customHeight="1" x14ac:dyDescent="0.2">
      <c r="CP29" s="48"/>
      <c r="CQ29" s="48"/>
      <c r="CR29" s="49"/>
      <c r="CS29" s="50"/>
      <c r="CT29" s="50"/>
      <c r="CU29" s="50"/>
      <c r="CV29" s="50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8"/>
      <c r="DW29" s="48"/>
      <c r="DX29" s="48"/>
      <c r="DY29" s="48"/>
      <c r="DZ29" s="51"/>
      <c r="EA29" s="52"/>
      <c r="EB29" s="52"/>
      <c r="FK29" s="48"/>
    </row>
    <row r="30" spans="1:167" s="53" customFormat="1" ht="19.5" customHeight="1" x14ac:dyDescent="0.25">
      <c r="A30" s="321" t="s">
        <v>62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  <c r="FH30" s="321"/>
      <c r="FI30" s="321"/>
      <c r="FJ30" s="321"/>
      <c r="FK30" s="321"/>
    </row>
    <row r="31" spans="1:167" s="41" customFormat="1" ht="19.5" customHeight="1" x14ac:dyDescent="0.25">
      <c r="A31" s="297" t="s">
        <v>241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7"/>
      <c r="DQ31" s="297"/>
      <c r="DR31" s="297"/>
      <c r="DS31" s="297"/>
      <c r="DT31" s="297"/>
      <c r="DU31" s="297"/>
      <c r="DV31" s="297"/>
      <c r="DW31" s="297"/>
      <c r="DX31" s="297"/>
      <c r="DY31" s="297"/>
      <c r="DZ31" s="297"/>
      <c r="EA31" s="297"/>
      <c r="EB31" s="297"/>
      <c r="EC31" s="297"/>
      <c r="ED31" s="297"/>
      <c r="EE31" s="297"/>
      <c r="EF31" s="297"/>
      <c r="EG31" s="297"/>
      <c r="EH31" s="297"/>
      <c r="EI31" s="297"/>
      <c r="EJ31" s="297"/>
      <c r="EK31" s="297"/>
      <c r="EL31" s="297"/>
      <c r="EM31" s="297"/>
      <c r="EN31" s="297"/>
      <c r="EO31" s="297"/>
      <c r="EP31" s="297"/>
      <c r="EQ31" s="297"/>
      <c r="ER31" s="297"/>
      <c r="ES31" s="297"/>
      <c r="ET31" s="297"/>
      <c r="EU31" s="297"/>
      <c r="EV31" s="297"/>
      <c r="EW31" s="297"/>
      <c r="EX31" s="297"/>
      <c r="EY31" s="297"/>
      <c r="EZ31" s="297"/>
      <c r="FA31" s="297"/>
      <c r="FB31" s="297"/>
      <c r="FC31" s="297"/>
      <c r="FD31" s="297"/>
      <c r="FE31" s="297"/>
      <c r="FF31" s="297"/>
      <c r="FG31" s="297"/>
      <c r="FH31" s="297"/>
      <c r="FI31" s="297"/>
      <c r="FJ31" s="297"/>
      <c r="FK31" s="297"/>
    </row>
    <row r="32" spans="1:167" s="41" customFormat="1" ht="12" customHeight="1" x14ac:dyDescent="0.2">
      <c r="EB32" s="54"/>
      <c r="EC32" s="54"/>
      <c r="ED32" s="54"/>
      <c r="EE32" s="54"/>
      <c r="EF32" s="55"/>
      <c r="EG32" s="55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7"/>
      <c r="ES32" s="57"/>
      <c r="ET32" s="57"/>
      <c r="EU32" s="57"/>
      <c r="EV32" s="57"/>
      <c r="EW32" s="56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</row>
    <row r="33" spans="1:167" s="41" customFormat="1" ht="12" customHeight="1" x14ac:dyDescent="0.2">
      <c r="AW33" s="302" t="s">
        <v>12</v>
      </c>
      <c r="AX33" s="302"/>
      <c r="AY33" s="302"/>
      <c r="AZ33" s="302"/>
      <c r="BA33" s="302"/>
      <c r="BB33" s="303" t="str">
        <f>CR6</f>
        <v>29</v>
      </c>
      <c r="BC33" s="304"/>
      <c r="BD33" s="304"/>
      <c r="BE33" s="304"/>
      <c r="BF33" s="304"/>
      <c r="BG33" s="305" t="s">
        <v>7</v>
      </c>
      <c r="BH33" s="305"/>
      <c r="BI33" s="303" t="str">
        <f>CY6</f>
        <v>сентября</v>
      </c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6">
        <v>20</v>
      </c>
      <c r="CG33" s="306"/>
      <c r="CH33" s="306"/>
      <c r="CI33" s="306"/>
      <c r="CJ33" s="303" t="str">
        <f>DZ6</f>
        <v>17</v>
      </c>
      <c r="CK33" s="304"/>
      <c r="CL33" s="304"/>
      <c r="CM33" s="304"/>
      <c r="CN33" s="307" t="s">
        <v>8</v>
      </c>
      <c r="CO33" s="307"/>
      <c r="CP33" s="307"/>
      <c r="ER33" s="48"/>
      <c r="ES33" s="48"/>
      <c r="ET33" s="48"/>
      <c r="EU33" s="48"/>
      <c r="EV33" s="48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  <row r="34" spans="1:167" s="41" customFormat="1" ht="11.1" customHeight="1" x14ac:dyDescent="0.2">
      <c r="A34" s="309" t="s">
        <v>13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10" t="s">
        <v>205</v>
      </c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0"/>
      <c r="FF34" s="310"/>
      <c r="FG34" s="310"/>
      <c r="FH34" s="310"/>
      <c r="FI34" s="310"/>
      <c r="FJ34" s="310"/>
      <c r="FK34" s="310"/>
    </row>
    <row r="35" spans="1:167" s="41" customFormat="1" ht="30" customHeight="1" x14ac:dyDescent="0.2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0"/>
      <c r="EJ35" s="310"/>
      <c r="EK35" s="310"/>
      <c r="EL35" s="310"/>
      <c r="EM35" s="310"/>
      <c r="EN35" s="310"/>
      <c r="EO35" s="310"/>
      <c r="EP35" s="310"/>
      <c r="EQ35" s="310"/>
      <c r="ER35" s="310"/>
      <c r="ES35" s="310"/>
      <c r="ET35" s="310"/>
      <c r="EU35" s="310"/>
      <c r="EV35" s="310"/>
      <c r="EW35" s="310"/>
      <c r="EX35" s="310"/>
      <c r="EY35" s="310"/>
      <c r="EZ35" s="310"/>
      <c r="FA35" s="310"/>
      <c r="FB35" s="310"/>
      <c r="FC35" s="310"/>
      <c r="FD35" s="310"/>
      <c r="FE35" s="310"/>
      <c r="FF35" s="310"/>
      <c r="FG35" s="310"/>
      <c r="FH35" s="310"/>
      <c r="FI35" s="310"/>
      <c r="FJ35" s="310"/>
      <c r="FK35" s="310"/>
    </row>
    <row r="36" spans="1:167" s="41" customFormat="1" ht="3" customHeight="1" thickBo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  <c r="AT36" s="69"/>
      <c r="AU36" s="69"/>
      <c r="AV36" s="69"/>
      <c r="AW36" s="69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46"/>
      <c r="EK36" s="46"/>
      <c r="EL36" s="46"/>
      <c r="EM36" s="46"/>
      <c r="EN36" s="46"/>
      <c r="EO36" s="46"/>
      <c r="EP36" s="46"/>
      <c r="EQ36" s="46"/>
      <c r="ER36" s="47"/>
      <c r="ES36" s="47"/>
      <c r="ET36" s="47"/>
      <c r="EU36" s="47"/>
      <c r="EV36" s="47"/>
      <c r="EW36" s="46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41" customFormat="1" ht="12.75" customHeight="1" thickBot="1" x14ac:dyDescent="0.25">
      <c r="A37" s="68" t="s">
        <v>90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  <c r="AT37" s="69"/>
      <c r="AU37" s="69"/>
      <c r="AV37" s="69"/>
      <c r="AW37" s="69"/>
      <c r="AX37" s="71" t="s">
        <v>9</v>
      </c>
      <c r="AY37" s="70"/>
      <c r="AZ37" s="70"/>
      <c r="BA37" s="70"/>
      <c r="BB37" s="70"/>
      <c r="BC37" s="70"/>
      <c r="BD37" s="70"/>
      <c r="BE37" s="70"/>
      <c r="BF37" s="70"/>
      <c r="BG37" s="311" t="s">
        <v>198</v>
      </c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3"/>
      <c r="CM37" s="46"/>
      <c r="CN37" s="46"/>
      <c r="CO37" s="70"/>
      <c r="CP37" s="70"/>
      <c r="CQ37" s="317" t="s">
        <v>204</v>
      </c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70"/>
      <c r="DM37" s="70"/>
      <c r="DN37" s="318" t="s">
        <v>203</v>
      </c>
      <c r="DO37" s="319"/>
      <c r="DP37" s="319"/>
      <c r="DQ37" s="319"/>
      <c r="DR37" s="319"/>
      <c r="DS37" s="319"/>
      <c r="DT37" s="319"/>
      <c r="DU37" s="319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19"/>
      <c r="EW37" s="319"/>
      <c r="EX37" s="319"/>
      <c r="EY37" s="319"/>
      <c r="EZ37" s="319"/>
      <c r="FA37" s="319"/>
      <c r="FB37" s="320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41" customFormat="1" ht="3" customHeight="1" thickBot="1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9"/>
      <c r="AT38" s="69"/>
      <c r="AU38" s="69"/>
      <c r="AV38" s="69"/>
      <c r="AW38" s="69"/>
      <c r="AX38" s="70"/>
      <c r="AY38" s="70"/>
      <c r="AZ38" s="70"/>
      <c r="BA38" s="70"/>
      <c r="BB38" s="70"/>
      <c r="BC38" s="70"/>
      <c r="BD38" s="70"/>
      <c r="BE38" s="70"/>
      <c r="BF38" s="70"/>
      <c r="BG38" s="314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6"/>
      <c r="CM38" s="46"/>
      <c r="CN38" s="46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46"/>
      <c r="EK38" s="46"/>
      <c r="EL38" s="46"/>
      <c r="EM38" s="46"/>
      <c r="EN38" s="46"/>
      <c r="EO38" s="46"/>
      <c r="EP38" s="46"/>
      <c r="EQ38" s="46"/>
      <c r="ER38" s="47"/>
      <c r="ES38" s="47"/>
      <c r="ET38" s="47"/>
      <c r="EU38" s="47"/>
      <c r="EV38" s="47"/>
      <c r="EW38" s="46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41" customFormat="1" ht="8.2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9"/>
      <c r="AT39" s="69"/>
      <c r="AU39" s="69"/>
      <c r="AV39" s="69"/>
      <c r="AW39" s="69"/>
      <c r="AX39" s="70"/>
      <c r="AY39" s="70"/>
      <c r="AZ39" s="70"/>
      <c r="BA39" s="70"/>
      <c r="BB39" s="70"/>
      <c r="BC39" s="70"/>
      <c r="BD39" s="70"/>
      <c r="BE39" s="70"/>
      <c r="BF39" s="7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46"/>
      <c r="CN39" s="46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46"/>
      <c r="EK39" s="46"/>
      <c r="EL39" s="46"/>
      <c r="EM39" s="46"/>
      <c r="EN39" s="46"/>
      <c r="EO39" s="46"/>
      <c r="EP39" s="46"/>
      <c r="EQ39" s="46"/>
      <c r="ER39" s="47"/>
      <c r="ES39" s="47"/>
      <c r="ET39" s="47"/>
      <c r="EU39" s="47"/>
      <c r="EV39" s="47"/>
      <c r="EW39" s="46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41" customFormat="1" ht="11.1" customHeight="1" x14ac:dyDescent="0.2">
      <c r="A40" s="299" t="s">
        <v>10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301" t="s">
        <v>63</v>
      </c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  <c r="EG40" s="301"/>
      <c r="EH40" s="301"/>
      <c r="EI40" s="301"/>
      <c r="EJ40" s="301"/>
      <c r="EK40" s="301"/>
      <c r="EL40" s="301"/>
      <c r="EM40" s="301"/>
      <c r="EN40" s="301"/>
      <c r="EO40" s="301"/>
      <c r="EP40" s="301"/>
      <c r="EQ40" s="301"/>
      <c r="ER40" s="301"/>
      <c r="ES40" s="301"/>
      <c r="ET40" s="301"/>
      <c r="EU40" s="301"/>
      <c r="EV40" s="301"/>
      <c r="EW40" s="301"/>
      <c r="EX40" s="301"/>
      <c r="EY40" s="301"/>
      <c r="EZ40" s="301"/>
      <c r="FA40" s="301"/>
      <c r="FB40" s="301"/>
      <c r="FC40" s="301"/>
      <c r="FD40" s="301"/>
      <c r="FE40" s="301"/>
      <c r="FF40" s="301"/>
      <c r="FG40" s="301"/>
      <c r="FH40" s="301"/>
      <c r="FI40" s="301"/>
      <c r="FJ40" s="301"/>
      <c r="FK40" s="301"/>
    </row>
    <row r="41" spans="1:167" s="41" customFormat="1" ht="11.1" customHeight="1" x14ac:dyDescent="0.2">
      <c r="A41" s="299" t="s">
        <v>11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  <c r="EI41" s="301"/>
      <c r="EJ41" s="301"/>
      <c r="EK41" s="301"/>
      <c r="EL41" s="301"/>
      <c r="EM41" s="301"/>
      <c r="EN41" s="301"/>
      <c r="EO41" s="301"/>
      <c r="EP41" s="301"/>
      <c r="EQ41" s="301"/>
      <c r="ER41" s="301"/>
      <c r="ES41" s="301"/>
      <c r="ET41" s="301"/>
      <c r="EU41" s="301"/>
      <c r="EV41" s="301"/>
      <c r="EW41" s="301"/>
      <c r="EX41" s="301"/>
      <c r="EY41" s="301"/>
      <c r="EZ41" s="301"/>
      <c r="FA41" s="301"/>
      <c r="FB41" s="301"/>
      <c r="FC41" s="301"/>
      <c r="FD41" s="301"/>
      <c r="FE41" s="301"/>
      <c r="FF41" s="301"/>
      <c r="FG41" s="301"/>
      <c r="FH41" s="301"/>
      <c r="FI41" s="301"/>
      <c r="FJ41" s="301"/>
      <c r="FK41" s="301"/>
    </row>
    <row r="42" spans="1:167" s="41" customFormat="1" ht="11.1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</row>
    <row r="43" spans="1:167" s="41" customFormat="1" ht="12" customHeight="1" x14ac:dyDescent="0.2">
      <c r="A43" s="300" t="s">
        <v>14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1" t="s">
        <v>199</v>
      </c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  <c r="DN43" s="301"/>
      <c r="DO43" s="301"/>
      <c r="DP43" s="301"/>
      <c r="DQ43" s="301"/>
      <c r="DR43" s="301"/>
      <c r="DS43" s="301"/>
      <c r="DT43" s="301"/>
      <c r="DU43" s="301"/>
      <c r="DV43" s="301"/>
      <c r="DW43" s="301"/>
      <c r="DX43" s="301"/>
      <c r="DY43" s="301"/>
      <c r="DZ43" s="301"/>
      <c r="EA43" s="301"/>
      <c r="EB43" s="301"/>
      <c r="EC43" s="301"/>
      <c r="ED43" s="301"/>
      <c r="EE43" s="301"/>
      <c r="EF43" s="301"/>
      <c r="EG43" s="301"/>
      <c r="EH43" s="301"/>
      <c r="EI43" s="301"/>
      <c r="EJ43" s="301"/>
      <c r="EK43" s="301"/>
      <c r="EL43" s="301"/>
      <c r="EM43" s="301"/>
      <c r="EN43" s="301"/>
      <c r="EO43" s="301"/>
      <c r="EP43" s="301"/>
      <c r="EQ43" s="301"/>
      <c r="ER43" s="301"/>
      <c r="ES43" s="301"/>
      <c r="ET43" s="301"/>
      <c r="EU43" s="301"/>
      <c r="EV43" s="301"/>
      <c r="EW43" s="301"/>
      <c r="EX43" s="301"/>
      <c r="EY43" s="301"/>
      <c r="EZ43" s="301"/>
      <c r="FA43" s="301"/>
      <c r="FB43" s="301"/>
      <c r="FC43" s="301"/>
      <c r="FD43" s="301"/>
      <c r="FE43" s="301"/>
      <c r="FF43" s="301"/>
      <c r="FG43" s="301"/>
      <c r="FH43" s="301"/>
      <c r="FI43" s="301"/>
      <c r="FJ43" s="301"/>
      <c r="FK43" s="301"/>
    </row>
    <row r="44" spans="1:167" s="41" customFormat="1" ht="12" customHeight="1" x14ac:dyDescent="0.2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1"/>
      <c r="FF44" s="301"/>
      <c r="FG44" s="301"/>
      <c r="FH44" s="301"/>
      <c r="FI44" s="301"/>
      <c r="FJ44" s="301"/>
      <c r="FK44" s="301"/>
    </row>
    <row r="45" spans="1:167" s="41" customFormat="1" ht="11.1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</row>
    <row r="46" spans="1:167" s="41" customFormat="1" ht="16.5" customHeight="1" x14ac:dyDescent="0.2">
      <c r="A46" s="299" t="s">
        <v>15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8" t="s">
        <v>64</v>
      </c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8"/>
      <c r="FF46" s="298"/>
      <c r="FG46" s="298"/>
      <c r="FH46" s="298"/>
      <c r="FI46" s="298"/>
      <c r="FJ46" s="298"/>
      <c r="FK46" s="298"/>
    </row>
    <row r="47" spans="1:167" s="41" customFormat="1" ht="11.1" customHeight="1" x14ac:dyDescent="0.2"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56"/>
      <c r="EK47" s="56"/>
      <c r="EL47" s="56"/>
      <c r="EM47" s="56"/>
      <c r="EN47" s="56"/>
      <c r="EO47" s="56"/>
      <c r="EP47" s="56"/>
      <c r="EQ47" s="56"/>
      <c r="ER47" s="57"/>
      <c r="ES47" s="57"/>
      <c r="ET47" s="57"/>
      <c r="EU47" s="57"/>
      <c r="EV47" s="48"/>
      <c r="EW47" s="56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</row>
    <row r="48" spans="1:167" s="41" customFormat="1" ht="6" customHeight="1" x14ac:dyDescent="0.2">
      <c r="A48" s="60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56"/>
      <c r="EK48" s="56"/>
      <c r="EL48" s="56"/>
      <c r="EM48" s="56"/>
      <c r="EN48" s="56"/>
      <c r="EO48" s="56"/>
      <c r="EP48" s="56"/>
      <c r="EQ48" s="56"/>
      <c r="ER48" s="57"/>
      <c r="ES48" s="57"/>
      <c r="ET48" s="57"/>
      <c r="EU48" s="57"/>
      <c r="EW48" s="56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</row>
  </sheetData>
  <mergeCells count="36">
    <mergeCell ref="CR1:FK1"/>
    <mergeCell ref="CR2:FK2"/>
    <mergeCell ref="DZ6:EB6"/>
    <mergeCell ref="EC6:EE6"/>
    <mergeCell ref="CR3:FK3"/>
    <mergeCell ref="CR4:DM4"/>
    <mergeCell ref="EA4:FK4"/>
    <mergeCell ref="A30:FK30"/>
    <mergeCell ref="CR5:DM5"/>
    <mergeCell ref="EA5:FK5"/>
    <mergeCell ref="CP6:CQ6"/>
    <mergeCell ref="CR6:CV6"/>
    <mergeCell ref="CW6:CX6"/>
    <mergeCell ref="CY6:DU6"/>
    <mergeCell ref="DV6:DY6"/>
    <mergeCell ref="L47:BB47"/>
    <mergeCell ref="A34:AW35"/>
    <mergeCell ref="AX34:FK35"/>
    <mergeCell ref="BG37:CL38"/>
    <mergeCell ref="A40:AW40"/>
    <mergeCell ref="AX40:FK41"/>
    <mergeCell ref="A41:AW41"/>
    <mergeCell ref="CQ37:DK37"/>
    <mergeCell ref="DN37:FB37"/>
    <mergeCell ref="A31:FK31"/>
    <mergeCell ref="AX46:FK46"/>
    <mergeCell ref="A46:AW46"/>
    <mergeCell ref="A43:AW44"/>
    <mergeCell ref="AX43:FK44"/>
    <mergeCell ref="AW33:BA33"/>
    <mergeCell ref="BB33:BF33"/>
    <mergeCell ref="BG33:BH33"/>
    <mergeCell ref="BI33:CE33"/>
    <mergeCell ref="CF33:CI33"/>
    <mergeCell ref="CJ33:CM33"/>
    <mergeCell ref="CN33:CP33"/>
  </mergeCells>
  <phoneticPr fontId="2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N60"/>
  <sheetViews>
    <sheetView view="pageBreakPreview" zoomScaleNormal="100" zoomScaleSheetLayoutView="100" workbookViewId="0">
      <selection activeCell="CJ21" sqref="CJ21"/>
    </sheetView>
  </sheetViews>
  <sheetFormatPr defaultColWidth="0.85546875" defaultRowHeight="12" x14ac:dyDescent="0.2"/>
  <cols>
    <col min="1" max="34" width="0.85546875" style="94" customWidth="1"/>
    <col min="35" max="35" width="2.7109375" style="94" customWidth="1"/>
    <col min="36" max="70" width="0.85546875" style="94" customWidth="1"/>
    <col min="71" max="71" width="5.28515625" style="94" customWidth="1"/>
    <col min="72" max="85" width="0.85546875" style="94" customWidth="1"/>
    <col min="86" max="89" width="1.28515625" style="94" customWidth="1"/>
    <col min="90" max="120" width="0.85546875" style="94"/>
    <col min="121" max="121" width="12.42578125" style="94" bestFit="1" customWidth="1"/>
    <col min="122" max="122" width="9.85546875" style="94" customWidth="1"/>
    <col min="123" max="124" width="4.140625" style="94" customWidth="1"/>
    <col min="125" max="16384" width="0.85546875" style="94"/>
  </cols>
  <sheetData>
    <row r="1" spans="1:180" s="87" customFormat="1" ht="11.1" customHeight="1" x14ac:dyDescent="0.2">
      <c r="DC1" s="482" t="s">
        <v>3</v>
      </c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</row>
    <row r="2" spans="1:180" s="87" customFormat="1" ht="12.75" x14ac:dyDescent="0.2">
      <c r="DC2" s="483" t="s">
        <v>83</v>
      </c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  <c r="FF2" s="483"/>
      <c r="FG2" s="483"/>
      <c r="FH2" s="483"/>
      <c r="FI2" s="483"/>
      <c r="FJ2" s="483"/>
      <c r="FK2" s="483"/>
      <c r="FL2" s="483"/>
      <c r="FM2" s="483"/>
      <c r="FN2" s="483"/>
      <c r="FO2" s="483"/>
      <c r="FP2" s="483"/>
      <c r="FQ2" s="483"/>
      <c r="FR2" s="483"/>
      <c r="FS2" s="483"/>
      <c r="FT2" s="483"/>
      <c r="FU2" s="483"/>
      <c r="FV2" s="483"/>
      <c r="FW2" s="483"/>
      <c r="FX2" s="483"/>
    </row>
    <row r="3" spans="1:180" s="14" customFormat="1" ht="19.5" customHeight="1" x14ac:dyDescent="0.2">
      <c r="DC3" s="484" t="s">
        <v>24</v>
      </c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  <c r="FL3" s="484"/>
      <c r="FM3" s="484"/>
      <c r="FN3" s="484"/>
      <c r="FO3" s="484"/>
      <c r="FP3" s="484"/>
      <c r="FQ3" s="484"/>
      <c r="FR3" s="484"/>
      <c r="FS3" s="484"/>
      <c r="FT3" s="484"/>
      <c r="FU3" s="484"/>
      <c r="FV3" s="484"/>
      <c r="FW3" s="484"/>
      <c r="FX3" s="484"/>
    </row>
    <row r="4" spans="1:180" s="87" customFormat="1" ht="11.1" customHeight="1" x14ac:dyDescent="0.2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485"/>
      <c r="DX4" s="485"/>
      <c r="DY4" s="485"/>
      <c r="DZ4" s="485"/>
      <c r="EA4" s="85"/>
      <c r="EB4" s="85"/>
      <c r="EC4" s="85"/>
      <c r="ED4" s="85"/>
      <c r="EE4" s="85"/>
      <c r="EF4" s="85"/>
      <c r="EG4" s="16"/>
      <c r="EH4" s="16"/>
      <c r="EI4" s="16"/>
      <c r="EJ4" s="16"/>
      <c r="EK4" s="16"/>
      <c r="EL4" s="16"/>
      <c r="EM4" s="16"/>
      <c r="EN4" s="486" t="s">
        <v>84</v>
      </c>
      <c r="EO4" s="486"/>
      <c r="EP4" s="486"/>
      <c r="EQ4" s="486"/>
      <c r="ER4" s="486"/>
      <c r="ES4" s="486"/>
      <c r="ET4" s="486"/>
      <c r="EU4" s="486"/>
      <c r="EV4" s="486"/>
      <c r="EW4" s="486"/>
      <c r="EX4" s="486"/>
      <c r="EY4" s="486"/>
      <c r="EZ4" s="486"/>
      <c r="FA4" s="486"/>
      <c r="FB4" s="486"/>
      <c r="FC4" s="486"/>
      <c r="FD4" s="486"/>
      <c r="FE4" s="486"/>
      <c r="FF4" s="486"/>
      <c r="FG4" s="486"/>
      <c r="FH4" s="486"/>
      <c r="FI4" s="486"/>
      <c r="FJ4" s="486"/>
      <c r="FK4" s="486"/>
      <c r="FL4" s="486"/>
      <c r="FM4" s="486"/>
      <c r="FN4" s="486"/>
      <c r="FO4" s="486"/>
      <c r="FP4" s="486"/>
      <c r="FQ4" s="486"/>
      <c r="FR4" s="486"/>
      <c r="FS4" s="486"/>
      <c r="FT4" s="486"/>
      <c r="FU4" s="486"/>
      <c r="FV4" s="486"/>
      <c r="FW4" s="486"/>
      <c r="FX4" s="486"/>
    </row>
    <row r="5" spans="1:180" s="14" customFormat="1" ht="10.5" x14ac:dyDescent="0.2">
      <c r="DC5" s="487" t="s">
        <v>5</v>
      </c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N5" s="487" t="s">
        <v>6</v>
      </c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</row>
    <row r="6" spans="1:180" s="139" customFormat="1" ht="11.1" customHeight="1" x14ac:dyDescent="0.2">
      <c r="DA6" s="502" t="s">
        <v>7</v>
      </c>
      <c r="DB6" s="502"/>
      <c r="DC6" s="464" t="s">
        <v>272</v>
      </c>
      <c r="DD6" s="464"/>
      <c r="DE6" s="464"/>
      <c r="DF6" s="464"/>
      <c r="DG6" s="464"/>
      <c r="DH6" s="503" t="s">
        <v>7</v>
      </c>
      <c r="DI6" s="503"/>
      <c r="DJ6" s="464" t="s">
        <v>164</v>
      </c>
      <c r="DK6" s="464"/>
      <c r="DL6" s="464"/>
      <c r="DM6" s="464"/>
      <c r="DN6" s="464"/>
      <c r="DO6" s="464"/>
      <c r="DP6" s="464"/>
      <c r="DQ6" s="464"/>
      <c r="DR6" s="464"/>
      <c r="DS6" s="464"/>
      <c r="DT6" s="464"/>
      <c r="DU6" s="464"/>
      <c r="DV6" s="464"/>
      <c r="DW6" s="464"/>
      <c r="DX6" s="464"/>
      <c r="DY6" s="464"/>
      <c r="DZ6" s="464"/>
      <c r="EA6" s="464"/>
      <c r="EB6" s="464"/>
      <c r="EC6" s="464"/>
      <c r="ED6" s="464"/>
      <c r="EE6" s="464"/>
      <c r="EF6" s="464"/>
      <c r="EG6" s="464"/>
      <c r="EH6" s="464"/>
      <c r="EI6" s="465">
        <v>20</v>
      </c>
      <c r="EJ6" s="465"/>
      <c r="EK6" s="465"/>
      <c r="EL6" s="465"/>
      <c r="EM6" s="466" t="s">
        <v>187</v>
      </c>
      <c r="EN6" s="466"/>
      <c r="EO6" s="466"/>
      <c r="EP6" s="490" t="s">
        <v>8</v>
      </c>
      <c r="EQ6" s="490"/>
      <c r="ER6" s="490"/>
      <c r="FX6" s="140"/>
    </row>
    <row r="7" spans="1:180" s="12" customFormat="1" ht="12" customHeight="1" x14ac:dyDescent="0.2">
      <c r="B7" s="491" t="s">
        <v>25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1"/>
      <c r="EC7" s="491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  <c r="ES7" s="491"/>
      <c r="ET7" s="491"/>
      <c r="EU7" s="491"/>
      <c r="EV7" s="491"/>
      <c r="EW7" s="491"/>
      <c r="EX7" s="491"/>
      <c r="EY7" s="491"/>
      <c r="EZ7" s="491"/>
      <c r="FA7" s="491"/>
      <c r="FB7" s="491"/>
      <c r="FC7" s="491"/>
    </row>
    <row r="8" spans="1:180" s="87" customFormat="1" ht="12.75" customHeight="1" thickBot="1" x14ac:dyDescent="0.25">
      <c r="A8" s="492" t="s">
        <v>249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/>
      <c r="EN8" s="492"/>
      <c r="EO8" s="492"/>
      <c r="EP8" s="492"/>
      <c r="EQ8" s="492"/>
      <c r="ER8" s="492"/>
      <c r="ES8" s="492"/>
      <c r="ET8" s="492"/>
      <c r="EU8" s="492"/>
      <c r="EV8" s="492"/>
      <c r="EW8" s="492"/>
      <c r="EX8" s="492"/>
      <c r="EY8" s="492"/>
      <c r="EZ8" s="492"/>
      <c r="FA8" s="492"/>
      <c r="FB8" s="492"/>
      <c r="FC8" s="492"/>
      <c r="FD8" s="492"/>
      <c r="FE8" s="492"/>
      <c r="FF8" s="492"/>
      <c r="FG8" s="492"/>
      <c r="FH8" s="492"/>
      <c r="FI8" s="492"/>
      <c r="FK8" s="493" t="s">
        <v>26</v>
      </c>
      <c r="FL8" s="494"/>
      <c r="FM8" s="494"/>
      <c r="FN8" s="494"/>
      <c r="FO8" s="494"/>
      <c r="FP8" s="494"/>
      <c r="FQ8" s="494"/>
      <c r="FR8" s="494"/>
      <c r="FS8" s="494"/>
      <c r="FT8" s="494"/>
      <c r="FU8" s="494"/>
      <c r="FV8" s="494"/>
      <c r="FW8" s="494"/>
      <c r="FX8" s="495"/>
    </row>
    <row r="9" spans="1:180" s="87" customFormat="1" ht="12" customHeight="1" x14ac:dyDescent="0.2">
      <c r="EO9" s="7"/>
      <c r="EP9" s="7"/>
      <c r="EQ9" s="7"/>
      <c r="ER9" s="7"/>
      <c r="ES9" s="7"/>
      <c r="ET9" s="7"/>
      <c r="FE9" s="86"/>
      <c r="FF9" s="86"/>
      <c r="FG9" s="86"/>
      <c r="FH9" s="86"/>
      <c r="FI9" s="86" t="s">
        <v>27</v>
      </c>
      <c r="FK9" s="496" t="s">
        <v>67</v>
      </c>
      <c r="FL9" s="497"/>
      <c r="FM9" s="497"/>
      <c r="FN9" s="497"/>
      <c r="FO9" s="497"/>
      <c r="FP9" s="497"/>
      <c r="FQ9" s="497"/>
      <c r="FR9" s="497"/>
      <c r="FS9" s="497"/>
      <c r="FT9" s="497"/>
      <c r="FU9" s="497"/>
      <c r="FV9" s="497"/>
      <c r="FW9" s="497"/>
      <c r="FX9" s="498"/>
    </row>
    <row r="10" spans="1:180" s="87" customFormat="1" ht="12" customHeight="1" x14ac:dyDescent="0.2">
      <c r="AW10" s="499" t="s">
        <v>12</v>
      </c>
      <c r="AX10" s="499"/>
      <c r="AY10" s="499"/>
      <c r="AZ10" s="499"/>
      <c r="BA10" s="499"/>
      <c r="BB10" s="479" t="str">
        <f>DC6</f>
        <v>23</v>
      </c>
      <c r="BC10" s="480"/>
      <c r="BD10" s="480"/>
      <c r="BE10" s="480"/>
      <c r="BF10" s="480"/>
      <c r="BG10" s="500" t="s">
        <v>7</v>
      </c>
      <c r="BH10" s="500"/>
      <c r="BI10" s="479" t="str">
        <f>DJ6</f>
        <v>декабря</v>
      </c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501">
        <v>20</v>
      </c>
      <c r="CR10" s="501"/>
      <c r="CS10" s="501"/>
      <c r="CT10" s="501"/>
      <c r="CU10" s="479" t="str">
        <f>EM6</f>
        <v>16</v>
      </c>
      <c r="CV10" s="480"/>
      <c r="CW10" s="480"/>
      <c r="CX10" s="480"/>
      <c r="CY10" s="481" t="s">
        <v>8</v>
      </c>
      <c r="CZ10" s="481"/>
      <c r="DA10" s="481"/>
      <c r="FE10" s="86"/>
      <c r="FF10" s="86"/>
      <c r="FG10" s="86"/>
      <c r="FH10" s="86"/>
      <c r="FI10" s="86" t="s">
        <v>28</v>
      </c>
      <c r="FK10" s="474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475"/>
    </row>
    <row r="11" spans="1:180" s="87" customFormat="1" ht="11.1" customHeight="1" x14ac:dyDescent="0.2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X11" s="488" t="s">
        <v>205</v>
      </c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8"/>
      <c r="CE11" s="488"/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8"/>
      <c r="CT11" s="488"/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8"/>
      <c r="DI11" s="488"/>
      <c r="DJ11" s="488"/>
      <c r="DK11" s="488"/>
      <c r="DL11" s="488"/>
      <c r="DM11" s="488"/>
      <c r="DN11" s="488"/>
      <c r="DO11" s="488"/>
      <c r="DP11" s="488"/>
      <c r="DQ11" s="488"/>
      <c r="DR11" s="488"/>
      <c r="DS11" s="488"/>
      <c r="DT11" s="488"/>
      <c r="DU11" s="488"/>
      <c r="DV11" s="488"/>
      <c r="DW11" s="488"/>
      <c r="DX11" s="488"/>
      <c r="DY11" s="488"/>
      <c r="DZ11" s="488"/>
      <c r="EA11" s="488"/>
      <c r="EB11" s="488"/>
      <c r="EC11" s="488"/>
      <c r="ED11" s="488"/>
      <c r="EE11" s="488"/>
      <c r="EF11" s="488"/>
      <c r="EG11" s="488"/>
      <c r="EH11" s="488"/>
      <c r="EI11" s="488"/>
      <c r="EJ11" s="488"/>
      <c r="EK11" s="488"/>
      <c r="EL11" s="488"/>
      <c r="EM11" s="488"/>
      <c r="EN11" s="488"/>
      <c r="EO11" s="488"/>
      <c r="EP11" s="488"/>
      <c r="EQ11" s="488"/>
      <c r="ER11" s="488"/>
      <c r="ES11" s="488"/>
      <c r="ET11" s="488"/>
      <c r="EU11" s="488"/>
      <c r="EV11" s="488"/>
      <c r="FE11" s="86"/>
      <c r="FF11" s="86"/>
      <c r="FG11" s="86"/>
      <c r="FH11" s="86"/>
      <c r="FI11" s="86"/>
      <c r="FK11" s="442"/>
      <c r="FL11" s="443"/>
      <c r="FM11" s="443"/>
      <c r="FN11" s="443"/>
      <c r="FO11" s="443"/>
      <c r="FP11" s="443"/>
      <c r="FQ11" s="443"/>
      <c r="FR11" s="443"/>
      <c r="FS11" s="443"/>
      <c r="FT11" s="443"/>
      <c r="FU11" s="443"/>
      <c r="FV11" s="443"/>
      <c r="FW11" s="443"/>
      <c r="FX11" s="444"/>
    </row>
    <row r="12" spans="1:180" s="87" customFormat="1" ht="24.75" customHeight="1" x14ac:dyDescent="0.2">
      <c r="A12" s="19" t="s">
        <v>186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89"/>
      <c r="DC12" s="489"/>
      <c r="DD12" s="489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  <c r="DO12" s="489"/>
      <c r="DP12" s="489"/>
      <c r="DQ12" s="489"/>
      <c r="DR12" s="489"/>
      <c r="DS12" s="489"/>
      <c r="DT12" s="489"/>
      <c r="DU12" s="489"/>
      <c r="DV12" s="489"/>
      <c r="DW12" s="489"/>
      <c r="DX12" s="489"/>
      <c r="DY12" s="489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9"/>
      <c r="EK12" s="489"/>
      <c r="EL12" s="489"/>
      <c r="EM12" s="489"/>
      <c r="EN12" s="489"/>
      <c r="EO12" s="489"/>
      <c r="EP12" s="489"/>
      <c r="EQ12" s="489"/>
      <c r="ER12" s="489"/>
      <c r="ES12" s="489"/>
      <c r="ET12" s="489"/>
      <c r="EU12" s="489"/>
      <c r="EV12" s="489"/>
      <c r="FE12" s="86"/>
      <c r="FF12" s="86"/>
      <c r="FG12" s="86"/>
      <c r="FH12" s="86"/>
      <c r="FI12" s="86" t="s">
        <v>30</v>
      </c>
      <c r="FK12" s="448"/>
      <c r="FL12" s="379"/>
      <c r="FM12" s="379"/>
      <c r="FN12" s="379"/>
      <c r="FO12" s="379"/>
      <c r="FP12" s="379"/>
      <c r="FQ12" s="379"/>
      <c r="FR12" s="379"/>
      <c r="FS12" s="379"/>
      <c r="FT12" s="379"/>
      <c r="FU12" s="379"/>
      <c r="FV12" s="379"/>
      <c r="FW12" s="379"/>
      <c r="FX12" s="449"/>
    </row>
    <row r="13" spans="1:180" s="87" customFormat="1" ht="3" customHeight="1" thickBo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FE13" s="86"/>
      <c r="FF13" s="86"/>
      <c r="FG13" s="86"/>
      <c r="FH13" s="86"/>
      <c r="FI13" s="86"/>
      <c r="FK13" s="442"/>
      <c r="FL13" s="443"/>
      <c r="FM13" s="443"/>
      <c r="FN13" s="443"/>
      <c r="FO13" s="443"/>
      <c r="FP13" s="443"/>
      <c r="FQ13" s="443"/>
      <c r="FR13" s="443"/>
      <c r="FS13" s="443"/>
      <c r="FT13" s="443"/>
      <c r="FU13" s="443"/>
      <c r="FV13" s="443"/>
      <c r="FW13" s="443"/>
      <c r="FX13" s="444"/>
    </row>
    <row r="14" spans="1:180" s="87" customFormat="1" ht="11.1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X14" s="21" t="s">
        <v>9</v>
      </c>
      <c r="AY14" s="20"/>
      <c r="AZ14" s="20"/>
      <c r="BA14" s="20"/>
      <c r="BB14" s="20"/>
      <c r="BC14" s="20"/>
      <c r="BD14" s="20"/>
      <c r="BE14" s="20"/>
      <c r="BF14" s="20"/>
      <c r="BG14" s="467" t="s">
        <v>198</v>
      </c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9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FE14" s="86"/>
      <c r="FF14" s="86"/>
      <c r="FG14" s="86"/>
      <c r="FH14" s="86"/>
      <c r="FI14" s="86" t="s">
        <v>31</v>
      </c>
      <c r="FK14" s="445"/>
      <c r="FL14" s="446"/>
      <c r="FM14" s="446"/>
      <c r="FN14" s="446"/>
      <c r="FO14" s="446"/>
      <c r="FP14" s="446"/>
      <c r="FQ14" s="446"/>
      <c r="FR14" s="446"/>
      <c r="FS14" s="446"/>
      <c r="FT14" s="446"/>
      <c r="FU14" s="446"/>
      <c r="FV14" s="446"/>
      <c r="FW14" s="446"/>
      <c r="FX14" s="447"/>
    </row>
    <row r="15" spans="1:180" s="87" customFormat="1" ht="3" customHeight="1" thickBo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X15" s="20"/>
      <c r="AY15" s="20"/>
      <c r="AZ15" s="20"/>
      <c r="BA15" s="20"/>
      <c r="BB15" s="20"/>
      <c r="BC15" s="20"/>
      <c r="BD15" s="20"/>
      <c r="BE15" s="20"/>
      <c r="BF15" s="20"/>
      <c r="BG15" s="470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2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FE15" s="86"/>
      <c r="FF15" s="86"/>
      <c r="FG15" s="86"/>
      <c r="FH15" s="86"/>
      <c r="FI15" s="86"/>
      <c r="FK15" s="448"/>
      <c r="FL15" s="379"/>
      <c r="FM15" s="379"/>
      <c r="FN15" s="379"/>
      <c r="FO15" s="379"/>
      <c r="FP15" s="379"/>
      <c r="FQ15" s="379"/>
      <c r="FR15" s="379"/>
      <c r="FS15" s="379"/>
      <c r="FT15" s="379"/>
      <c r="FU15" s="379"/>
      <c r="FV15" s="379"/>
      <c r="FW15" s="379"/>
      <c r="FX15" s="449"/>
    </row>
    <row r="16" spans="1:180" s="87" customFormat="1" ht="11.45" customHeight="1" x14ac:dyDescent="0.2">
      <c r="A16" s="87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X16" s="473" t="s">
        <v>33</v>
      </c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/>
      <c r="EI16" s="473"/>
      <c r="EJ16" s="473"/>
      <c r="EK16" s="473"/>
      <c r="EL16" s="473"/>
      <c r="EM16" s="473"/>
      <c r="EN16" s="473"/>
      <c r="EO16" s="473"/>
      <c r="EP16" s="473"/>
      <c r="EQ16" s="473"/>
      <c r="ER16" s="473"/>
      <c r="ES16" s="473"/>
      <c r="ET16" s="473"/>
      <c r="EU16" s="473"/>
      <c r="EV16" s="473"/>
      <c r="FE16" s="86"/>
      <c r="FF16" s="86"/>
      <c r="FG16" s="86"/>
      <c r="FH16" s="86"/>
      <c r="FI16" s="86" t="s">
        <v>34</v>
      </c>
      <c r="FK16" s="474"/>
      <c r="FL16" s="372"/>
      <c r="FM16" s="372"/>
      <c r="FN16" s="372"/>
      <c r="FO16" s="372"/>
      <c r="FP16" s="372"/>
      <c r="FQ16" s="372"/>
      <c r="FR16" s="372"/>
      <c r="FS16" s="372"/>
      <c r="FT16" s="372"/>
      <c r="FU16" s="372"/>
      <c r="FV16" s="372"/>
      <c r="FW16" s="372"/>
      <c r="FX16" s="475"/>
    </row>
    <row r="17" spans="1:274" s="87" customFormat="1" ht="11.1" customHeight="1" x14ac:dyDescent="0.2">
      <c r="A17" s="87" t="s">
        <v>10</v>
      </c>
      <c r="AX17" s="476" t="s">
        <v>66</v>
      </c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FE17" s="86"/>
      <c r="FF17" s="86"/>
      <c r="FG17" s="86"/>
      <c r="FH17" s="86"/>
      <c r="FI17" s="86"/>
      <c r="FK17" s="442"/>
      <c r="FL17" s="443"/>
      <c r="FM17" s="443"/>
      <c r="FN17" s="443"/>
      <c r="FO17" s="443"/>
      <c r="FP17" s="443"/>
      <c r="FQ17" s="443"/>
      <c r="FR17" s="443"/>
      <c r="FS17" s="443"/>
      <c r="FT17" s="443"/>
      <c r="FU17" s="443"/>
      <c r="FV17" s="443"/>
      <c r="FW17" s="443"/>
      <c r="FX17" s="444"/>
    </row>
    <row r="18" spans="1:274" s="87" customFormat="1" ht="11.1" customHeight="1" x14ac:dyDescent="0.2">
      <c r="A18" s="87" t="s">
        <v>11</v>
      </c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  <c r="EK18" s="473"/>
      <c r="EL18" s="473"/>
      <c r="EM18" s="473"/>
      <c r="EN18" s="473"/>
      <c r="EO18" s="473"/>
      <c r="EP18" s="473"/>
      <c r="EQ18" s="473"/>
      <c r="ER18" s="473"/>
      <c r="ES18" s="473"/>
      <c r="ET18" s="473"/>
      <c r="EU18" s="473"/>
      <c r="EV18" s="473"/>
      <c r="FE18" s="86"/>
      <c r="FF18" s="86"/>
      <c r="FG18" s="86"/>
      <c r="FH18" s="86"/>
      <c r="FI18" s="86" t="s">
        <v>35</v>
      </c>
      <c r="FK18" s="477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478"/>
    </row>
    <row r="19" spans="1:274" s="87" customFormat="1" ht="11.1" customHeight="1" x14ac:dyDescent="0.2">
      <c r="A19" s="87" t="s">
        <v>10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FE19" s="86"/>
      <c r="FF19" s="86"/>
      <c r="FG19" s="86"/>
      <c r="FH19" s="86"/>
      <c r="FK19" s="442"/>
      <c r="FL19" s="443"/>
      <c r="FM19" s="443"/>
      <c r="FN19" s="443"/>
      <c r="FO19" s="443"/>
      <c r="FP19" s="443"/>
      <c r="FQ19" s="443"/>
      <c r="FR19" s="443"/>
      <c r="FS19" s="443"/>
      <c r="FT19" s="443"/>
      <c r="FU19" s="443"/>
      <c r="FV19" s="443"/>
      <c r="FW19" s="443"/>
      <c r="FX19" s="444"/>
    </row>
    <row r="20" spans="1:274" s="87" customFormat="1" ht="11.1" customHeight="1" x14ac:dyDescent="0.2">
      <c r="A20" s="87" t="s">
        <v>36</v>
      </c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FE20" s="86"/>
      <c r="FF20" s="86"/>
      <c r="FG20" s="86"/>
      <c r="FH20" s="86"/>
      <c r="FK20" s="445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7"/>
    </row>
    <row r="21" spans="1:274" s="87" customFormat="1" ht="11.1" customHeight="1" x14ac:dyDescent="0.2">
      <c r="A21" s="87" t="s">
        <v>60</v>
      </c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146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FE21" s="86"/>
      <c r="FF21" s="86"/>
      <c r="FG21" s="86"/>
      <c r="FH21" s="86"/>
      <c r="FI21" s="86" t="s">
        <v>37</v>
      </c>
      <c r="FK21" s="448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449"/>
    </row>
    <row r="22" spans="1:274" s="87" customFormat="1" ht="11.1" customHeight="1" thickBot="1" x14ac:dyDescent="0.25"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FE22" s="86"/>
      <c r="FF22" s="86"/>
      <c r="FG22" s="86"/>
      <c r="FH22" s="86"/>
      <c r="FI22" s="86" t="s">
        <v>38</v>
      </c>
      <c r="FK22" s="450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2"/>
    </row>
    <row r="23" spans="1:274" s="87" customFormat="1" ht="11.1" customHeight="1" x14ac:dyDescent="0.2"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FE23" s="86"/>
      <c r="FF23" s="86"/>
      <c r="FG23" s="86"/>
      <c r="FH23" s="86"/>
      <c r="FI23" s="86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</row>
    <row r="24" spans="1:274" s="87" customFormat="1" ht="11.1" customHeight="1" x14ac:dyDescent="0.2"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367" t="s">
        <v>147</v>
      </c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92"/>
      <c r="EV24" s="92"/>
      <c r="EW24" s="366"/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66"/>
      <c r="FL24" s="366"/>
      <c r="FM24" s="366"/>
      <c r="FN24" s="366"/>
      <c r="FO24" s="366"/>
      <c r="FP24" s="366"/>
      <c r="FQ24" s="366"/>
      <c r="FR24" s="366"/>
      <c r="FS24" s="366"/>
      <c r="FT24" s="366"/>
      <c r="FU24" s="366"/>
      <c r="FV24" s="366"/>
      <c r="FW24" s="366"/>
      <c r="FX24" s="366"/>
    </row>
    <row r="25" spans="1:274" s="87" customFormat="1" ht="13.5" customHeight="1" thickBot="1" x14ac:dyDescent="0.25">
      <c r="A25" s="20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FE25" s="86"/>
      <c r="FF25" s="86"/>
      <c r="FG25" s="86"/>
      <c r="FH25" s="86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</row>
    <row r="26" spans="1:274" s="87" customFormat="1" ht="10.5" customHeight="1" x14ac:dyDescent="0.2">
      <c r="A26" s="453" t="s">
        <v>39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8" t="s">
        <v>40</v>
      </c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8" t="s">
        <v>125</v>
      </c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8" t="s">
        <v>188</v>
      </c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454" t="s">
        <v>42</v>
      </c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6"/>
      <c r="DQ26" s="457" t="s">
        <v>80</v>
      </c>
      <c r="DR26" s="458"/>
      <c r="DS26" s="369" t="s">
        <v>43</v>
      </c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369"/>
      <c r="FL26" s="369"/>
      <c r="FM26" s="369"/>
      <c r="FN26" s="369"/>
      <c r="FO26" s="369"/>
      <c r="FP26" s="369"/>
      <c r="FQ26" s="369"/>
      <c r="FR26" s="369"/>
      <c r="FS26" s="369"/>
      <c r="FT26" s="369"/>
      <c r="FU26" s="369"/>
      <c r="FV26" s="369"/>
      <c r="FW26" s="369"/>
      <c r="FX26" s="463"/>
    </row>
    <row r="27" spans="1:274" s="87" customFormat="1" ht="10.5" customHeight="1" x14ac:dyDescent="0.2">
      <c r="A27" s="435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70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70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70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437" t="s">
        <v>44</v>
      </c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438"/>
      <c r="DQ27" s="459"/>
      <c r="DR27" s="460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6"/>
      <c r="FL27" s="366"/>
      <c r="FM27" s="366"/>
      <c r="FN27" s="366"/>
      <c r="FO27" s="366"/>
      <c r="FP27" s="366"/>
      <c r="FQ27" s="366"/>
      <c r="FR27" s="366"/>
      <c r="FS27" s="366"/>
      <c r="FT27" s="366"/>
      <c r="FU27" s="366"/>
      <c r="FV27" s="366"/>
      <c r="FW27" s="366"/>
      <c r="FX27" s="433"/>
    </row>
    <row r="28" spans="1:274" s="87" customFormat="1" ht="10.5" customHeight="1" x14ac:dyDescent="0.2">
      <c r="A28" s="43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22"/>
      <c r="CY28" s="86" t="s">
        <v>45</v>
      </c>
      <c r="CZ28" s="439" t="s">
        <v>250</v>
      </c>
      <c r="DA28" s="439"/>
      <c r="DB28" s="439"/>
      <c r="DC28" s="87" t="s">
        <v>8</v>
      </c>
      <c r="DP28" s="23"/>
      <c r="DQ28" s="459"/>
      <c r="DR28" s="460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/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/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366"/>
      <c r="FL28" s="366"/>
      <c r="FM28" s="366"/>
      <c r="FN28" s="366"/>
      <c r="FO28" s="366"/>
      <c r="FP28" s="366"/>
      <c r="FQ28" s="366"/>
      <c r="FR28" s="366"/>
      <c r="FS28" s="366"/>
      <c r="FT28" s="366"/>
      <c r="FU28" s="366"/>
      <c r="FV28" s="366"/>
      <c r="FW28" s="366"/>
      <c r="FX28" s="433"/>
    </row>
    <row r="29" spans="1:274" s="87" customFormat="1" ht="3" customHeight="1" x14ac:dyDescent="0.2">
      <c r="A29" s="435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24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461"/>
      <c r="DR29" s="462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366"/>
      <c r="FL29" s="366"/>
      <c r="FM29" s="366"/>
      <c r="FN29" s="366"/>
      <c r="FO29" s="366"/>
      <c r="FP29" s="366"/>
      <c r="FQ29" s="366"/>
      <c r="FR29" s="366"/>
      <c r="FS29" s="366"/>
      <c r="FT29" s="366"/>
      <c r="FU29" s="366"/>
      <c r="FV29" s="366"/>
      <c r="FW29" s="366"/>
      <c r="FX29" s="433"/>
    </row>
    <row r="30" spans="1:274" s="87" customFormat="1" ht="26.25" customHeight="1" x14ac:dyDescent="0.2">
      <c r="A30" s="435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 t="s">
        <v>46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 t="s">
        <v>47</v>
      </c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90" t="s">
        <v>46</v>
      </c>
      <c r="DR30" s="90" t="s">
        <v>47</v>
      </c>
      <c r="DS30" s="366" t="s">
        <v>48</v>
      </c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 t="s">
        <v>49</v>
      </c>
      <c r="EW30" s="366"/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66"/>
      <c r="FK30" s="366"/>
      <c r="FL30" s="366"/>
      <c r="FM30" s="366"/>
      <c r="FN30" s="366"/>
      <c r="FO30" s="366"/>
      <c r="FP30" s="366"/>
      <c r="FQ30" s="366"/>
      <c r="FR30" s="366"/>
      <c r="FS30" s="366"/>
      <c r="FT30" s="366"/>
      <c r="FU30" s="366"/>
      <c r="FV30" s="366"/>
      <c r="FW30" s="366"/>
      <c r="FX30" s="433"/>
    </row>
    <row r="31" spans="1:274" s="87" customFormat="1" ht="11.1" customHeight="1" x14ac:dyDescent="0.2">
      <c r="A31" s="435">
        <v>1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71">
        <v>2</v>
      </c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>
        <v>3</v>
      </c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>
        <v>4</v>
      </c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436">
        <v>5</v>
      </c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>
        <v>6</v>
      </c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91">
        <v>7</v>
      </c>
      <c r="DR31" s="91">
        <v>8</v>
      </c>
      <c r="DS31" s="366">
        <v>9</v>
      </c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>
        <v>10</v>
      </c>
      <c r="EW31" s="366"/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  <c r="FK31" s="366"/>
      <c r="FL31" s="366"/>
      <c r="FM31" s="366"/>
      <c r="FN31" s="366"/>
      <c r="FO31" s="366"/>
      <c r="FP31" s="366"/>
      <c r="FQ31" s="366"/>
      <c r="FR31" s="366"/>
      <c r="FS31" s="366"/>
      <c r="FT31" s="366"/>
      <c r="FU31" s="366"/>
      <c r="FV31" s="366"/>
      <c r="FW31" s="366"/>
      <c r="FX31" s="433"/>
    </row>
    <row r="32" spans="1:274" s="152" customFormat="1" ht="27" customHeight="1" x14ac:dyDescent="0.2">
      <c r="A32" s="383" t="s">
        <v>194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5"/>
      <c r="AX32" s="434" t="s">
        <v>239</v>
      </c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24">
        <v>612</v>
      </c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8"/>
      <c r="DB32" s="428"/>
      <c r="DC32" s="428"/>
      <c r="DD32" s="428"/>
      <c r="DE32" s="428"/>
      <c r="DF32" s="428"/>
      <c r="DG32" s="428"/>
      <c r="DH32" s="428"/>
      <c r="DI32" s="428"/>
      <c r="DJ32" s="428"/>
      <c r="DK32" s="428"/>
      <c r="DL32" s="428"/>
      <c r="DM32" s="428"/>
      <c r="DN32" s="428"/>
      <c r="DO32" s="428"/>
      <c r="DP32" s="428"/>
      <c r="DQ32" s="150"/>
      <c r="DR32" s="151"/>
      <c r="DS32" s="432">
        <f>'Поступления и выплаты 2017'!F19</f>
        <v>827400</v>
      </c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2"/>
      <c r="EI32" s="43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 s="428">
        <f t="shared" ref="EV32" si="0">DS32</f>
        <v>827400</v>
      </c>
      <c r="EW32" s="428"/>
      <c r="EX32" s="428"/>
      <c r="EY32" s="428"/>
      <c r="EZ32" s="428"/>
      <c r="FA32" s="428"/>
      <c r="FB32" s="428"/>
      <c r="FC32" s="428"/>
      <c r="FD32" s="428"/>
      <c r="FE32" s="428"/>
      <c r="FF32" s="428"/>
      <c r="FG32" s="428"/>
      <c r="FH32" s="428"/>
      <c r="FI32" s="428"/>
      <c r="FJ32" s="428"/>
      <c r="FK32" s="428"/>
      <c r="FL32" s="428"/>
      <c r="FM32" s="428"/>
      <c r="FN32" s="428"/>
      <c r="FO32" s="428"/>
      <c r="FP32" s="428"/>
      <c r="FQ32" s="428"/>
      <c r="FR32" s="428"/>
      <c r="FS32" s="428"/>
      <c r="FT32" s="428"/>
      <c r="FU32" s="428"/>
      <c r="FV32" s="428"/>
      <c r="FW32" s="428"/>
      <c r="FX32" s="429"/>
      <c r="GA32" s="364" t="s">
        <v>189</v>
      </c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4"/>
      <c r="GQ32" s="364"/>
      <c r="GR32" s="364"/>
      <c r="GS32" s="364"/>
      <c r="GT32" s="364"/>
      <c r="GU32" s="364"/>
      <c r="GV32" s="364"/>
      <c r="GW32" s="364"/>
      <c r="GX32" s="364"/>
      <c r="GY32" s="364"/>
      <c r="GZ32" s="364"/>
      <c r="HA32" s="364"/>
      <c r="HB32" s="364"/>
      <c r="HC32" s="364"/>
      <c r="HD32" s="364"/>
      <c r="HE32" s="364"/>
      <c r="HF32" s="364"/>
      <c r="HG32" s="364"/>
      <c r="HH32" s="364"/>
      <c r="HI32" s="364"/>
      <c r="HJ32" s="364"/>
      <c r="HK32" s="364"/>
      <c r="HL32" s="364"/>
      <c r="HM32" s="364"/>
      <c r="HN32" s="364"/>
      <c r="HO32" s="364"/>
      <c r="HP32" s="364"/>
      <c r="HQ32" s="364"/>
      <c r="HR32" s="364"/>
      <c r="HS32" s="364"/>
      <c r="HT32" s="364"/>
      <c r="HU32" s="364"/>
      <c r="HV32" s="364"/>
      <c r="HW32" s="364"/>
      <c r="HX32" s="364"/>
      <c r="HY32" s="364"/>
      <c r="HZ32" s="364"/>
      <c r="IA32" s="364"/>
      <c r="IB32" s="364"/>
      <c r="IC32" s="364"/>
      <c r="ID32" s="364"/>
      <c r="IE32" s="364"/>
      <c r="IF32" s="364"/>
      <c r="IG32" s="364"/>
      <c r="IH32" s="364"/>
      <c r="II32" s="364"/>
      <c r="IJ32" s="364"/>
      <c r="IK32" s="364"/>
      <c r="IL32" s="364"/>
      <c r="IM32" s="364"/>
      <c r="IN32" s="364"/>
      <c r="IO32" s="364"/>
      <c r="IP32" s="364"/>
      <c r="IQ32" s="364"/>
      <c r="IR32" s="364"/>
      <c r="IS32" s="364"/>
      <c r="IT32" s="364"/>
      <c r="IU32" s="364"/>
      <c r="IV32" s="364"/>
      <c r="IW32" s="364"/>
      <c r="IX32" s="364"/>
      <c r="IY32" s="364"/>
      <c r="IZ32" s="364"/>
      <c r="JA32" s="364"/>
      <c r="JB32" s="364"/>
      <c r="JC32" s="364"/>
      <c r="JD32" s="364"/>
      <c r="JE32" s="364"/>
      <c r="JF32" s="364"/>
      <c r="JG32" s="364"/>
      <c r="JH32" s="364"/>
      <c r="JI32" s="364"/>
      <c r="JJ32" s="364"/>
      <c r="JK32" s="364"/>
      <c r="JL32" s="364"/>
      <c r="JM32" s="364"/>
      <c r="JN32" s="364"/>
    </row>
    <row r="33" spans="1:274" s="87" customFormat="1" ht="27" customHeight="1" x14ac:dyDescent="0.2">
      <c r="A33" s="383" t="s">
        <v>246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5"/>
      <c r="AX33" s="434" t="s">
        <v>238</v>
      </c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24">
        <v>612</v>
      </c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89"/>
      <c r="DR33" s="141"/>
      <c r="DS33" s="432">
        <f>'Поступления и выплаты 2017'!G31</f>
        <v>181800</v>
      </c>
      <c r="DT33" s="432"/>
      <c r="DU33" s="432"/>
      <c r="DV33" s="432"/>
      <c r="DW33" s="432"/>
      <c r="DX33" s="432"/>
      <c r="DY33" s="432"/>
      <c r="DZ33" s="432"/>
      <c r="EA33" s="432"/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2"/>
      <c r="ET33" s="432"/>
      <c r="EU33" s="432"/>
      <c r="EV33" s="428">
        <f t="shared" ref="EV33:EV37" si="1">DS33</f>
        <v>181800</v>
      </c>
      <c r="EW33" s="428"/>
      <c r="EX33" s="428"/>
      <c r="EY33" s="428"/>
      <c r="EZ33" s="428"/>
      <c r="FA33" s="428"/>
      <c r="FB33" s="428"/>
      <c r="FC33" s="428"/>
      <c r="FD33" s="428"/>
      <c r="FE33" s="428"/>
      <c r="FF33" s="428"/>
      <c r="FG33" s="428"/>
      <c r="FH33" s="428"/>
      <c r="FI33" s="428"/>
      <c r="FJ33" s="428"/>
      <c r="FK33" s="428"/>
      <c r="FL33" s="428"/>
      <c r="FM33" s="428"/>
      <c r="FN33" s="428"/>
      <c r="FO33" s="428"/>
      <c r="FP33" s="428"/>
      <c r="FQ33" s="428"/>
      <c r="FR33" s="428"/>
      <c r="FS33" s="428"/>
      <c r="FT33" s="428"/>
      <c r="FU33" s="428"/>
      <c r="FV33" s="428"/>
      <c r="FW33" s="428"/>
      <c r="FX33" s="429"/>
      <c r="GA33" s="364" t="s">
        <v>189</v>
      </c>
      <c r="GB33" s="364"/>
      <c r="GC33" s="364"/>
      <c r="GD33" s="364"/>
      <c r="GE33" s="364"/>
      <c r="GF33" s="364"/>
      <c r="GG33" s="364"/>
      <c r="GH33" s="364"/>
      <c r="GI33" s="364"/>
      <c r="GJ33" s="364"/>
      <c r="GK33" s="364"/>
      <c r="GL33" s="364"/>
      <c r="GM33" s="364"/>
      <c r="GN33" s="364"/>
      <c r="GO33" s="364"/>
      <c r="GP33" s="364"/>
      <c r="GQ33" s="364"/>
      <c r="GR33" s="364"/>
      <c r="GS33" s="364"/>
      <c r="GT33" s="364"/>
      <c r="GU33" s="364"/>
      <c r="GV33" s="364"/>
      <c r="GW33" s="364"/>
      <c r="GX33" s="364"/>
      <c r="GY33" s="364"/>
      <c r="GZ33" s="364"/>
      <c r="HA33" s="364"/>
      <c r="HB33" s="364"/>
      <c r="HC33" s="364"/>
      <c r="HD33" s="364"/>
      <c r="HE33" s="364"/>
      <c r="HF33" s="364"/>
      <c r="HG33" s="364"/>
      <c r="HH33" s="364"/>
      <c r="HI33" s="364"/>
      <c r="HJ33" s="364"/>
      <c r="HK33" s="364"/>
      <c r="HL33" s="364"/>
      <c r="HM33" s="364"/>
      <c r="HN33" s="364"/>
      <c r="HO33" s="364"/>
      <c r="HP33" s="364"/>
      <c r="HQ33" s="364"/>
      <c r="HR33" s="364"/>
      <c r="HS33" s="364"/>
      <c r="HT33" s="364"/>
      <c r="HU33" s="364"/>
      <c r="HV33" s="364"/>
      <c r="HW33" s="364"/>
      <c r="HX33" s="364"/>
      <c r="HY33" s="364"/>
      <c r="HZ33" s="364"/>
      <c r="IA33" s="364"/>
      <c r="IB33" s="364"/>
      <c r="IC33" s="364"/>
      <c r="ID33" s="364"/>
      <c r="IE33" s="364"/>
      <c r="IF33" s="364"/>
      <c r="IG33" s="364"/>
      <c r="IH33" s="364"/>
      <c r="II33" s="364"/>
      <c r="IJ33" s="364"/>
      <c r="IK33" s="364"/>
      <c r="IL33" s="364"/>
      <c r="IM33" s="364"/>
      <c r="IN33" s="364"/>
      <c r="IO33" s="364"/>
      <c r="IP33" s="364"/>
      <c r="IQ33" s="364"/>
      <c r="IR33" s="364"/>
      <c r="IS33" s="364"/>
      <c r="IT33" s="364"/>
      <c r="IU33" s="364"/>
      <c r="IV33" s="364"/>
      <c r="IW33" s="364"/>
      <c r="IX33" s="364"/>
      <c r="IY33" s="364"/>
      <c r="IZ33" s="364"/>
      <c r="JA33" s="364"/>
      <c r="JB33" s="364"/>
      <c r="JC33" s="364"/>
      <c r="JD33" s="364"/>
      <c r="JE33" s="364"/>
      <c r="JF33" s="364"/>
      <c r="JG33" s="364"/>
      <c r="JH33" s="364"/>
      <c r="JI33" s="364"/>
      <c r="JJ33" s="364"/>
      <c r="JK33" s="364"/>
      <c r="JL33" s="364"/>
      <c r="JM33" s="364"/>
      <c r="JN33" s="364"/>
    </row>
    <row r="34" spans="1:274" s="87" customFormat="1" ht="39" hidden="1" customHeight="1" x14ac:dyDescent="0.2">
      <c r="A34" s="383" t="s">
        <v>94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5"/>
      <c r="AX34" s="430" t="s">
        <v>174</v>
      </c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24">
        <v>613</v>
      </c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431"/>
      <c r="CF34" s="431"/>
      <c r="CG34" s="431"/>
      <c r="CH34" s="431"/>
      <c r="CI34" s="431"/>
      <c r="CJ34" s="431"/>
      <c r="CK34" s="431"/>
      <c r="CL34" s="431"/>
      <c r="CM34" s="431"/>
      <c r="CN34" s="431"/>
      <c r="CO34" s="431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89"/>
      <c r="DR34" s="141"/>
      <c r="DS34" s="432">
        <v>0</v>
      </c>
      <c r="DT34" s="432"/>
      <c r="DU34" s="432"/>
      <c r="DV34" s="432"/>
      <c r="DW34" s="432"/>
      <c r="DX34" s="432"/>
      <c r="DY34" s="432"/>
      <c r="DZ34" s="432"/>
      <c r="EA34" s="432"/>
      <c r="EB34" s="432"/>
      <c r="EC34" s="432"/>
      <c r="ED34" s="432"/>
      <c r="EE34" s="432"/>
      <c r="EF34" s="432"/>
      <c r="EG34" s="432"/>
      <c r="EH34" s="432"/>
      <c r="EI34" s="432"/>
      <c r="EJ34" s="432"/>
      <c r="EK34" s="432"/>
      <c r="EL34" s="432"/>
      <c r="EM34" s="432"/>
      <c r="EN34" s="432"/>
      <c r="EO34" s="432"/>
      <c r="EP34" s="432"/>
      <c r="EQ34" s="432"/>
      <c r="ER34" s="432"/>
      <c r="ES34" s="432"/>
      <c r="ET34" s="432"/>
      <c r="EU34" s="432"/>
      <c r="EV34" s="428">
        <f t="shared" si="1"/>
        <v>0</v>
      </c>
      <c r="EW34" s="428"/>
      <c r="EX34" s="428"/>
      <c r="EY34" s="428"/>
      <c r="EZ34" s="428"/>
      <c r="FA34" s="428"/>
      <c r="FB34" s="428"/>
      <c r="FC34" s="428"/>
      <c r="FD34" s="428"/>
      <c r="FE34" s="428"/>
      <c r="FF34" s="428"/>
      <c r="FG34" s="428"/>
      <c r="FH34" s="428"/>
      <c r="FI34" s="428"/>
      <c r="FJ34" s="428"/>
      <c r="FK34" s="428"/>
      <c r="FL34" s="428"/>
      <c r="FM34" s="428"/>
      <c r="FN34" s="428"/>
      <c r="FO34" s="428"/>
      <c r="FP34" s="428"/>
      <c r="FQ34" s="428"/>
      <c r="FR34" s="428"/>
      <c r="FS34" s="428"/>
      <c r="FT34" s="428"/>
      <c r="FU34" s="428"/>
      <c r="FV34" s="428"/>
      <c r="FW34" s="428"/>
      <c r="FX34" s="429"/>
    </row>
    <row r="35" spans="1:274" s="87" customFormat="1" ht="39" hidden="1" customHeight="1" x14ac:dyDescent="0.2">
      <c r="A35" s="383" t="s">
        <v>175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5"/>
      <c r="AX35" s="430" t="s">
        <v>176</v>
      </c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24">
        <v>614</v>
      </c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89"/>
      <c r="DR35" s="141"/>
      <c r="DS35" s="432"/>
      <c r="DT35" s="432"/>
      <c r="DU35" s="432"/>
      <c r="DV35" s="432"/>
      <c r="DW35" s="432"/>
      <c r="DX35" s="432"/>
      <c r="DY35" s="432"/>
      <c r="DZ35" s="432"/>
      <c r="EA35" s="432"/>
      <c r="EB35" s="432"/>
      <c r="EC35" s="432"/>
      <c r="ED35" s="432"/>
      <c r="EE35" s="432"/>
      <c r="EF35" s="432"/>
      <c r="EG35" s="432"/>
      <c r="EH35" s="432"/>
      <c r="EI35" s="432"/>
      <c r="EJ35" s="432"/>
      <c r="EK35" s="432"/>
      <c r="EL35" s="432"/>
      <c r="EM35" s="432"/>
      <c r="EN35" s="432"/>
      <c r="EO35" s="432"/>
      <c r="EP35" s="432"/>
      <c r="EQ35" s="432"/>
      <c r="ER35" s="432"/>
      <c r="ES35" s="432"/>
      <c r="ET35" s="432"/>
      <c r="EU35" s="432"/>
      <c r="EV35" s="428">
        <f t="shared" si="1"/>
        <v>0</v>
      </c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9"/>
    </row>
    <row r="36" spans="1:274" s="87" customFormat="1" ht="39" hidden="1" customHeight="1" x14ac:dyDescent="0.2">
      <c r="A36" s="383" t="s">
        <v>94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5"/>
      <c r="AX36" s="421" t="s">
        <v>174</v>
      </c>
      <c r="AY36" s="422"/>
      <c r="AZ36" s="422"/>
      <c r="BA36" s="422"/>
      <c r="BB36" s="422"/>
      <c r="BC36" s="422"/>
      <c r="BD36" s="422"/>
      <c r="BE36" s="422"/>
      <c r="BF36" s="422"/>
      <c r="BG36" s="422"/>
      <c r="BH36" s="423"/>
      <c r="BI36" s="424">
        <v>615</v>
      </c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373"/>
      <c r="BU36" s="374"/>
      <c r="BV36" s="374"/>
      <c r="BW36" s="374"/>
      <c r="BX36" s="374"/>
      <c r="BY36" s="374"/>
      <c r="BZ36" s="374"/>
      <c r="CA36" s="374"/>
      <c r="CB36" s="374"/>
      <c r="CC36" s="374"/>
      <c r="CD36" s="375"/>
      <c r="CE36" s="389"/>
      <c r="CF36" s="390"/>
      <c r="CG36" s="390"/>
      <c r="CH36" s="390"/>
      <c r="CI36" s="390"/>
      <c r="CJ36" s="390"/>
      <c r="CK36" s="390"/>
      <c r="CL36" s="390"/>
      <c r="CM36" s="390"/>
      <c r="CN36" s="390"/>
      <c r="CO36" s="391"/>
      <c r="CP36" s="392"/>
      <c r="CQ36" s="393"/>
      <c r="CR36" s="393"/>
      <c r="CS36" s="393"/>
      <c r="CT36" s="393"/>
      <c r="CU36" s="393"/>
      <c r="CV36" s="393"/>
      <c r="CW36" s="393"/>
      <c r="CX36" s="393"/>
      <c r="CY36" s="393"/>
      <c r="CZ36" s="393"/>
      <c r="DA36" s="393"/>
      <c r="DB36" s="393"/>
      <c r="DC36" s="393"/>
      <c r="DD36" s="393"/>
      <c r="DE36" s="393"/>
      <c r="DF36" s="393"/>
      <c r="DG36" s="393"/>
      <c r="DH36" s="393"/>
      <c r="DI36" s="393"/>
      <c r="DJ36" s="393"/>
      <c r="DK36" s="393"/>
      <c r="DL36" s="393"/>
      <c r="DM36" s="393"/>
      <c r="DN36" s="393"/>
      <c r="DO36" s="393"/>
      <c r="DP36" s="394"/>
      <c r="DQ36" s="89"/>
      <c r="DR36" s="141"/>
      <c r="DS36" s="425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  <c r="ET36" s="426"/>
      <c r="EU36" s="427"/>
      <c r="EV36" s="392">
        <f t="shared" si="1"/>
        <v>0</v>
      </c>
      <c r="EW36" s="393"/>
      <c r="EX36" s="393"/>
      <c r="EY36" s="393"/>
      <c r="EZ36" s="393"/>
      <c r="FA36" s="393"/>
      <c r="FB36" s="393"/>
      <c r="FC36" s="393"/>
      <c r="FD36" s="393"/>
      <c r="FE36" s="393"/>
      <c r="FF36" s="393"/>
      <c r="FG36" s="393"/>
      <c r="FH36" s="393"/>
      <c r="FI36" s="393"/>
      <c r="FJ36" s="393"/>
      <c r="FK36" s="393"/>
      <c r="FL36" s="393"/>
      <c r="FM36" s="393"/>
      <c r="FN36" s="393"/>
      <c r="FO36" s="393"/>
      <c r="FP36" s="393"/>
      <c r="FQ36" s="393"/>
      <c r="FR36" s="393"/>
      <c r="FS36" s="393"/>
      <c r="FT36" s="393"/>
      <c r="FU36" s="393"/>
      <c r="FV36" s="393"/>
      <c r="FW36" s="393"/>
      <c r="FX36" s="401"/>
    </row>
    <row r="37" spans="1:274" s="87" customFormat="1" ht="39" hidden="1" customHeight="1" x14ac:dyDescent="0.2">
      <c r="A37" s="383" t="s">
        <v>177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5"/>
      <c r="AX37" s="421" t="s">
        <v>178</v>
      </c>
      <c r="AY37" s="422"/>
      <c r="AZ37" s="422"/>
      <c r="BA37" s="422"/>
      <c r="BB37" s="422"/>
      <c r="BC37" s="422"/>
      <c r="BD37" s="422"/>
      <c r="BE37" s="422"/>
      <c r="BF37" s="422"/>
      <c r="BG37" s="422"/>
      <c r="BH37" s="423"/>
      <c r="BI37" s="424">
        <v>616</v>
      </c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373"/>
      <c r="BU37" s="374"/>
      <c r="BV37" s="374"/>
      <c r="BW37" s="374"/>
      <c r="BX37" s="374"/>
      <c r="BY37" s="374"/>
      <c r="BZ37" s="374"/>
      <c r="CA37" s="374"/>
      <c r="CB37" s="374"/>
      <c r="CC37" s="374"/>
      <c r="CD37" s="375"/>
      <c r="CE37" s="389"/>
      <c r="CF37" s="390"/>
      <c r="CG37" s="390"/>
      <c r="CH37" s="390"/>
      <c r="CI37" s="390"/>
      <c r="CJ37" s="390"/>
      <c r="CK37" s="390"/>
      <c r="CL37" s="390"/>
      <c r="CM37" s="390"/>
      <c r="CN37" s="390"/>
      <c r="CO37" s="391"/>
      <c r="CP37" s="392"/>
      <c r="CQ37" s="393"/>
      <c r="CR37" s="393"/>
      <c r="CS37" s="393"/>
      <c r="CT37" s="393"/>
      <c r="CU37" s="393"/>
      <c r="CV37" s="393"/>
      <c r="CW37" s="393"/>
      <c r="CX37" s="393"/>
      <c r="CY37" s="393"/>
      <c r="CZ37" s="393"/>
      <c r="DA37" s="393"/>
      <c r="DB37" s="393"/>
      <c r="DC37" s="393"/>
      <c r="DD37" s="393"/>
      <c r="DE37" s="393"/>
      <c r="DF37" s="393"/>
      <c r="DG37" s="393"/>
      <c r="DH37" s="393"/>
      <c r="DI37" s="393"/>
      <c r="DJ37" s="393"/>
      <c r="DK37" s="393"/>
      <c r="DL37" s="393"/>
      <c r="DM37" s="393"/>
      <c r="DN37" s="393"/>
      <c r="DO37" s="393"/>
      <c r="DP37" s="394"/>
      <c r="DQ37" s="89"/>
      <c r="DR37" s="141"/>
      <c r="DS37" s="425">
        <v>0</v>
      </c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7"/>
      <c r="EV37" s="392">
        <f t="shared" si="1"/>
        <v>0</v>
      </c>
      <c r="EW37" s="393"/>
      <c r="EX37" s="393"/>
      <c r="EY37" s="393"/>
      <c r="EZ37" s="393"/>
      <c r="FA37" s="393"/>
      <c r="FB37" s="393"/>
      <c r="FC37" s="393"/>
      <c r="FD37" s="393"/>
      <c r="FE37" s="393"/>
      <c r="FF37" s="393"/>
      <c r="FG37" s="393"/>
      <c r="FH37" s="393"/>
      <c r="FI37" s="393"/>
      <c r="FJ37" s="393"/>
      <c r="FK37" s="393"/>
      <c r="FL37" s="393"/>
      <c r="FM37" s="393"/>
      <c r="FN37" s="393"/>
      <c r="FO37" s="393"/>
      <c r="FP37" s="393"/>
      <c r="FQ37" s="393"/>
      <c r="FR37" s="393"/>
      <c r="FS37" s="393"/>
      <c r="FT37" s="393"/>
      <c r="FU37" s="393"/>
      <c r="FV37" s="393"/>
      <c r="FW37" s="393"/>
      <c r="FX37" s="401"/>
    </row>
    <row r="38" spans="1:274" s="87" customFormat="1" ht="51.75" customHeight="1" x14ac:dyDescent="0.2">
      <c r="A38" s="383" t="s">
        <v>247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5"/>
      <c r="AX38" s="373" t="s">
        <v>248</v>
      </c>
      <c r="AY38" s="374"/>
      <c r="AZ38" s="374"/>
      <c r="BA38" s="374"/>
      <c r="BB38" s="374"/>
      <c r="BC38" s="374"/>
      <c r="BD38" s="374"/>
      <c r="BE38" s="374"/>
      <c r="BF38" s="374"/>
      <c r="BG38" s="374"/>
      <c r="BH38" s="375"/>
      <c r="BI38" s="386">
        <v>612</v>
      </c>
      <c r="BJ38" s="387"/>
      <c r="BK38" s="387"/>
      <c r="BL38" s="387"/>
      <c r="BM38" s="387"/>
      <c r="BN38" s="387"/>
      <c r="BO38" s="387"/>
      <c r="BP38" s="387"/>
      <c r="BQ38" s="387"/>
      <c r="BR38" s="387"/>
      <c r="BS38" s="388"/>
      <c r="BT38" s="373"/>
      <c r="BU38" s="374"/>
      <c r="BV38" s="374"/>
      <c r="BW38" s="374"/>
      <c r="BX38" s="374"/>
      <c r="BY38" s="374"/>
      <c r="BZ38" s="374"/>
      <c r="CA38" s="374"/>
      <c r="CB38" s="374"/>
      <c r="CC38" s="374"/>
      <c r="CD38" s="375"/>
      <c r="CE38" s="389"/>
      <c r="CF38" s="390"/>
      <c r="CG38" s="390"/>
      <c r="CH38" s="390"/>
      <c r="CI38" s="390"/>
      <c r="CJ38" s="390"/>
      <c r="CK38" s="390"/>
      <c r="CL38" s="390"/>
      <c r="CM38" s="390"/>
      <c r="CN38" s="390"/>
      <c r="CO38" s="391"/>
      <c r="CP38" s="392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4"/>
      <c r="DQ38" s="89"/>
      <c r="DR38" s="89"/>
      <c r="DS38" s="392">
        <f>'Поступления и выплаты 2017'!H19</f>
        <v>100000</v>
      </c>
      <c r="DT38" s="393"/>
      <c r="DU38" s="393"/>
      <c r="DV38" s="393"/>
      <c r="DW38" s="393"/>
      <c r="DX38" s="393"/>
      <c r="DY38" s="393"/>
      <c r="DZ38" s="393"/>
      <c r="EA38" s="393"/>
      <c r="EB38" s="393"/>
      <c r="EC38" s="393"/>
      <c r="ED38" s="393"/>
      <c r="EE38" s="393"/>
      <c r="EF38" s="393"/>
      <c r="EG38" s="393"/>
      <c r="EH38" s="393"/>
      <c r="EI38" s="393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394"/>
      <c r="EV38" s="392">
        <f t="shared" ref="EV38:EV41" si="2">DS38</f>
        <v>100000</v>
      </c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  <c r="FL38" s="393"/>
      <c r="FM38" s="393"/>
      <c r="FN38" s="393"/>
      <c r="FO38" s="393"/>
      <c r="FP38" s="393"/>
      <c r="FQ38" s="393"/>
      <c r="FR38" s="393"/>
      <c r="FS38" s="393"/>
      <c r="FT38" s="393"/>
      <c r="FU38" s="393"/>
      <c r="FV38" s="393"/>
      <c r="FW38" s="393"/>
      <c r="FX38" s="401"/>
    </row>
    <row r="39" spans="1:274" s="87" customFormat="1" ht="67.5" hidden="1" customHeight="1" x14ac:dyDescent="0.2">
      <c r="A39" s="383" t="s">
        <v>179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5"/>
      <c r="AX39" s="373" t="s">
        <v>180</v>
      </c>
      <c r="AY39" s="374"/>
      <c r="AZ39" s="374"/>
      <c r="BA39" s="374"/>
      <c r="BB39" s="374"/>
      <c r="BC39" s="374"/>
      <c r="BD39" s="374"/>
      <c r="BE39" s="374"/>
      <c r="BF39" s="374"/>
      <c r="BG39" s="374"/>
      <c r="BH39" s="375"/>
      <c r="BI39" s="386">
        <v>225</v>
      </c>
      <c r="BJ39" s="387"/>
      <c r="BK39" s="387"/>
      <c r="BL39" s="387"/>
      <c r="BM39" s="387"/>
      <c r="BN39" s="387"/>
      <c r="BO39" s="387"/>
      <c r="BP39" s="387"/>
      <c r="BQ39" s="387"/>
      <c r="BR39" s="387"/>
      <c r="BS39" s="388"/>
      <c r="BT39" s="373" t="s">
        <v>180</v>
      </c>
      <c r="BU39" s="374"/>
      <c r="BV39" s="374"/>
      <c r="BW39" s="374"/>
      <c r="BX39" s="374"/>
      <c r="BY39" s="374"/>
      <c r="BZ39" s="374"/>
      <c r="CA39" s="374"/>
      <c r="CB39" s="374"/>
      <c r="CC39" s="374"/>
      <c r="CD39" s="375"/>
      <c r="CE39" s="389"/>
      <c r="CF39" s="390"/>
      <c r="CG39" s="390"/>
      <c r="CH39" s="390"/>
      <c r="CI39" s="390"/>
      <c r="CJ39" s="390"/>
      <c r="CK39" s="390"/>
      <c r="CL39" s="390"/>
      <c r="CM39" s="390"/>
      <c r="CN39" s="390"/>
      <c r="CO39" s="391"/>
      <c r="CP39" s="392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4"/>
      <c r="DQ39" s="89"/>
      <c r="DR39" s="89"/>
      <c r="DS39" s="392">
        <f>'[4]Поступления и выплаты 2015'!AD39</f>
        <v>0</v>
      </c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4"/>
      <c r="EV39" s="392">
        <f t="shared" si="2"/>
        <v>0</v>
      </c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393"/>
      <c r="FL39" s="393"/>
      <c r="FM39" s="393"/>
      <c r="FN39" s="393"/>
      <c r="FO39" s="393"/>
      <c r="FP39" s="393"/>
      <c r="FQ39" s="393"/>
      <c r="FR39" s="393"/>
      <c r="FS39" s="393"/>
      <c r="FT39" s="393"/>
      <c r="FU39" s="393"/>
      <c r="FV39" s="393"/>
      <c r="FW39" s="393"/>
      <c r="FX39" s="401"/>
    </row>
    <row r="40" spans="1:274" s="87" customFormat="1" ht="45" hidden="1" customHeight="1" x14ac:dyDescent="0.2">
      <c r="A40" s="383" t="s">
        <v>181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5"/>
      <c r="AX40" s="373" t="s">
        <v>182</v>
      </c>
      <c r="AY40" s="374"/>
      <c r="AZ40" s="374"/>
      <c r="BA40" s="374"/>
      <c r="BB40" s="374"/>
      <c r="BC40" s="374"/>
      <c r="BD40" s="374"/>
      <c r="BE40" s="374"/>
      <c r="BF40" s="374"/>
      <c r="BG40" s="374"/>
      <c r="BH40" s="375"/>
      <c r="BI40" s="386">
        <v>226</v>
      </c>
      <c r="BJ40" s="387"/>
      <c r="BK40" s="387"/>
      <c r="BL40" s="387"/>
      <c r="BM40" s="387"/>
      <c r="BN40" s="387"/>
      <c r="BO40" s="387"/>
      <c r="BP40" s="387"/>
      <c r="BQ40" s="387"/>
      <c r="BR40" s="387"/>
      <c r="BS40" s="388"/>
      <c r="BT40" s="373" t="s">
        <v>182</v>
      </c>
      <c r="BU40" s="374"/>
      <c r="BV40" s="374"/>
      <c r="BW40" s="374"/>
      <c r="BX40" s="374"/>
      <c r="BY40" s="374"/>
      <c r="BZ40" s="374"/>
      <c r="CA40" s="374"/>
      <c r="CB40" s="374"/>
      <c r="CC40" s="374"/>
      <c r="CD40" s="375"/>
      <c r="CE40" s="389"/>
      <c r="CF40" s="390"/>
      <c r="CG40" s="390"/>
      <c r="CH40" s="390"/>
      <c r="CI40" s="390"/>
      <c r="CJ40" s="390"/>
      <c r="CK40" s="390"/>
      <c r="CL40" s="390"/>
      <c r="CM40" s="390"/>
      <c r="CN40" s="390"/>
      <c r="CO40" s="391"/>
      <c r="CP40" s="392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3"/>
      <c r="DO40" s="393"/>
      <c r="DP40" s="394"/>
      <c r="DQ40" s="142">
        <v>9220</v>
      </c>
      <c r="DR40" s="89">
        <v>0</v>
      </c>
      <c r="DS40" s="392">
        <f>'[4]Поступления и выплаты 2015'!AB77</f>
        <v>0</v>
      </c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  <c r="EF40" s="393"/>
      <c r="EG40" s="393"/>
      <c r="EH40" s="393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4"/>
      <c r="EV40" s="392">
        <f t="shared" si="2"/>
        <v>0</v>
      </c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3"/>
      <c r="FL40" s="393"/>
      <c r="FM40" s="393"/>
      <c r="FN40" s="393"/>
      <c r="FO40" s="393"/>
      <c r="FP40" s="393"/>
      <c r="FQ40" s="393"/>
      <c r="FR40" s="393"/>
      <c r="FS40" s="393"/>
      <c r="FT40" s="393"/>
      <c r="FU40" s="393"/>
      <c r="FV40" s="393"/>
      <c r="FW40" s="393"/>
      <c r="FX40" s="401"/>
    </row>
    <row r="41" spans="1:274" s="87" customFormat="1" ht="67.5" hidden="1" customHeight="1" x14ac:dyDescent="0.2">
      <c r="A41" s="383" t="s">
        <v>183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5"/>
      <c r="AX41" s="373" t="s">
        <v>184</v>
      </c>
      <c r="AY41" s="374"/>
      <c r="AZ41" s="374"/>
      <c r="BA41" s="374"/>
      <c r="BB41" s="374"/>
      <c r="BC41" s="374"/>
      <c r="BD41" s="374"/>
      <c r="BE41" s="374"/>
      <c r="BF41" s="374"/>
      <c r="BG41" s="374"/>
      <c r="BH41" s="375"/>
      <c r="BI41" s="386">
        <v>226</v>
      </c>
      <c r="BJ41" s="387"/>
      <c r="BK41" s="387"/>
      <c r="BL41" s="387"/>
      <c r="BM41" s="387"/>
      <c r="BN41" s="387"/>
      <c r="BO41" s="387"/>
      <c r="BP41" s="387"/>
      <c r="BQ41" s="387"/>
      <c r="BR41" s="387"/>
      <c r="BS41" s="388"/>
      <c r="BT41" s="373" t="s">
        <v>184</v>
      </c>
      <c r="BU41" s="374"/>
      <c r="BV41" s="374"/>
      <c r="BW41" s="374"/>
      <c r="BX41" s="374"/>
      <c r="BY41" s="374"/>
      <c r="BZ41" s="374"/>
      <c r="CA41" s="374"/>
      <c r="CB41" s="374"/>
      <c r="CC41" s="374"/>
      <c r="CD41" s="375"/>
      <c r="CE41" s="389"/>
      <c r="CF41" s="390"/>
      <c r="CG41" s="390"/>
      <c r="CH41" s="390"/>
      <c r="CI41" s="390"/>
      <c r="CJ41" s="390"/>
      <c r="CK41" s="390"/>
      <c r="CL41" s="390"/>
      <c r="CM41" s="390"/>
      <c r="CN41" s="390"/>
      <c r="CO41" s="391"/>
      <c r="CP41" s="392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4"/>
      <c r="DQ41" s="88">
        <v>9950010</v>
      </c>
      <c r="DR41" s="89">
        <v>0</v>
      </c>
      <c r="DS41" s="392">
        <f>'[4]Поступления и выплаты 2015'!AB78</f>
        <v>0</v>
      </c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3"/>
      <c r="EF41" s="393"/>
      <c r="EG41" s="393"/>
      <c r="EH41" s="393"/>
      <c r="EI41" s="393"/>
      <c r="EJ41" s="393"/>
      <c r="EK41" s="393"/>
      <c r="EL41" s="393"/>
      <c r="EM41" s="393"/>
      <c r="EN41" s="393"/>
      <c r="EO41" s="393"/>
      <c r="EP41" s="393"/>
      <c r="EQ41" s="393"/>
      <c r="ER41" s="393"/>
      <c r="ES41" s="393"/>
      <c r="ET41" s="393"/>
      <c r="EU41" s="394"/>
      <c r="EV41" s="392">
        <f t="shared" si="2"/>
        <v>0</v>
      </c>
      <c r="EW41" s="393"/>
      <c r="EX41" s="393"/>
      <c r="EY41" s="393"/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  <c r="FL41" s="393"/>
      <c r="FM41" s="393"/>
      <c r="FN41" s="393"/>
      <c r="FO41" s="393"/>
      <c r="FP41" s="393"/>
      <c r="FQ41" s="393"/>
      <c r="FR41" s="393"/>
      <c r="FS41" s="393"/>
      <c r="FT41" s="393"/>
      <c r="FU41" s="393"/>
      <c r="FV41" s="393"/>
      <c r="FW41" s="393"/>
      <c r="FX41" s="401"/>
    </row>
    <row r="42" spans="1:274" s="87" customFormat="1" ht="12.75" customHeight="1" thickBot="1" x14ac:dyDescent="0.25">
      <c r="BP42" s="85"/>
      <c r="BQ42" s="85"/>
      <c r="BR42" s="85"/>
      <c r="BS42" s="85"/>
      <c r="CE42" s="27"/>
      <c r="CF42" s="27"/>
      <c r="CG42" s="27"/>
      <c r="CH42" s="27"/>
      <c r="CI42" s="27"/>
      <c r="CJ42" s="27"/>
      <c r="CK42" s="27"/>
      <c r="CL42" s="27"/>
      <c r="CM42" s="27"/>
      <c r="CN42" s="28" t="s">
        <v>50</v>
      </c>
      <c r="CO42" s="85"/>
      <c r="CP42" s="402">
        <f>SUM(CP33:DP41)</f>
        <v>0</v>
      </c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3"/>
      <c r="DB42" s="403"/>
      <c r="DC42" s="403"/>
      <c r="DD42" s="403"/>
      <c r="DE42" s="403"/>
      <c r="DF42" s="403"/>
      <c r="DG42" s="403"/>
      <c r="DH42" s="403"/>
      <c r="DI42" s="403"/>
      <c r="DJ42" s="403"/>
      <c r="DK42" s="403"/>
      <c r="DL42" s="403"/>
      <c r="DM42" s="403"/>
      <c r="DN42" s="403"/>
      <c r="DO42" s="403"/>
      <c r="DP42" s="403"/>
      <c r="DQ42" s="66"/>
      <c r="DR42" s="67">
        <f>SUM(DR38:DR41)</f>
        <v>0</v>
      </c>
      <c r="DS42" s="404">
        <f>SUM(DS32:ET39)</f>
        <v>1109200</v>
      </c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4"/>
      <c r="EL42" s="404"/>
      <c r="EM42" s="404"/>
      <c r="EN42" s="404"/>
      <c r="EO42" s="404"/>
      <c r="EP42" s="404"/>
      <c r="EQ42" s="404"/>
      <c r="ER42" s="404"/>
      <c r="ES42" s="404"/>
      <c r="ET42" s="404"/>
      <c r="EU42" s="404"/>
      <c r="EV42" s="404">
        <f>SUM(EV32:FW39)</f>
        <v>1109200</v>
      </c>
      <c r="EW42" s="404"/>
      <c r="EX42" s="404"/>
      <c r="EY42" s="404"/>
      <c r="EZ42" s="404"/>
      <c r="FA42" s="404"/>
      <c r="FB42" s="404"/>
      <c r="FC42" s="404"/>
      <c r="FD42" s="404"/>
      <c r="FE42" s="404"/>
      <c r="FF42" s="404"/>
      <c r="FG42" s="404"/>
      <c r="FH42" s="404"/>
      <c r="FI42" s="404"/>
      <c r="FJ42" s="404"/>
      <c r="FK42" s="404"/>
      <c r="FL42" s="404"/>
      <c r="FM42" s="404"/>
      <c r="FN42" s="404"/>
      <c r="FO42" s="404"/>
      <c r="FP42" s="404"/>
      <c r="FQ42" s="404"/>
      <c r="FR42" s="404"/>
      <c r="FS42" s="404"/>
      <c r="FT42" s="404"/>
      <c r="FU42" s="404"/>
      <c r="FV42" s="404"/>
      <c r="FW42" s="404"/>
      <c r="FX42" s="404"/>
    </row>
    <row r="43" spans="1:274" ht="5.0999999999999996" customHeight="1" thickBot="1" x14ac:dyDescent="0.25"/>
    <row r="44" spans="1:274" s="87" customFormat="1" ht="11.1" customHeight="1" x14ac:dyDescent="0.2">
      <c r="FG44" s="86"/>
      <c r="FH44" s="86"/>
      <c r="FI44" s="86" t="s">
        <v>51</v>
      </c>
      <c r="FK44" s="405" t="s">
        <v>52</v>
      </c>
      <c r="FL44" s="406"/>
      <c r="FM44" s="406"/>
      <c r="FN44" s="406"/>
      <c r="FO44" s="406"/>
      <c r="FP44" s="406"/>
      <c r="FQ44" s="406"/>
      <c r="FR44" s="406"/>
      <c r="FS44" s="406"/>
      <c r="FT44" s="406"/>
      <c r="FU44" s="406"/>
      <c r="FV44" s="406"/>
      <c r="FW44" s="406"/>
      <c r="FX44" s="407"/>
    </row>
    <row r="45" spans="1:274" s="87" customFormat="1" ht="11.1" customHeight="1" thickBot="1" x14ac:dyDescent="0.25"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FG45" s="86"/>
      <c r="FH45" s="86"/>
      <c r="FI45" s="86" t="s">
        <v>53</v>
      </c>
      <c r="FK45" s="408">
        <v>1</v>
      </c>
      <c r="FL45" s="409"/>
      <c r="FM45" s="409"/>
      <c r="FN45" s="409"/>
      <c r="FO45" s="409"/>
      <c r="FP45" s="409"/>
      <c r="FQ45" s="409"/>
      <c r="FR45" s="409"/>
      <c r="FS45" s="409"/>
      <c r="FT45" s="409"/>
      <c r="FU45" s="409"/>
      <c r="FV45" s="409"/>
      <c r="FW45" s="409"/>
      <c r="FX45" s="410"/>
    </row>
    <row r="46" spans="1:274" s="220" customFormat="1" ht="11.1" customHeight="1" x14ac:dyDescent="0.2"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FG46" s="219"/>
      <c r="FH46" s="219"/>
      <c r="FI46" s="219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  <c r="FW46" s="218"/>
      <c r="FX46" s="218"/>
    </row>
    <row r="47" spans="1:274" s="220" customFormat="1" ht="11.1" customHeight="1" x14ac:dyDescent="0.2"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FG47" s="219"/>
      <c r="FH47" s="219"/>
      <c r="FI47" s="219"/>
      <c r="FK47" s="218"/>
      <c r="FL47" s="218"/>
      <c r="FM47" s="218"/>
      <c r="FN47" s="218"/>
      <c r="FO47" s="218"/>
      <c r="FP47" s="218"/>
      <c r="FQ47" s="218"/>
      <c r="FR47" s="218"/>
      <c r="FS47" s="218"/>
      <c r="FT47" s="218"/>
      <c r="FU47" s="218"/>
      <c r="FV47" s="218"/>
      <c r="FW47" s="218"/>
      <c r="FX47" s="218"/>
    </row>
    <row r="48" spans="1:274" s="220" customFormat="1" ht="11.1" customHeight="1" x14ac:dyDescent="0.2"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FG48" s="219"/>
      <c r="FH48" s="219"/>
      <c r="FI48" s="219"/>
      <c r="FK48" s="218"/>
      <c r="FL48" s="218"/>
      <c r="FM48" s="218"/>
      <c r="FN48" s="218"/>
      <c r="FO48" s="218"/>
      <c r="FP48" s="218"/>
      <c r="FQ48" s="218"/>
      <c r="FR48" s="218"/>
      <c r="FS48" s="218"/>
      <c r="FT48" s="218"/>
      <c r="FU48" s="218"/>
      <c r="FV48" s="218"/>
      <c r="FW48" s="218"/>
      <c r="FX48" s="218"/>
    </row>
    <row r="49" spans="1:180" s="220" customFormat="1" ht="11.1" customHeight="1" x14ac:dyDescent="0.2">
      <c r="A49" s="220" t="s">
        <v>2</v>
      </c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S49" s="411" t="str">
        <f>'титульный лист'!EA4</f>
        <v>Н.А. Мороз</v>
      </c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221"/>
      <c r="EN49" s="221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218"/>
      <c r="FV49" s="218"/>
      <c r="FW49" s="218"/>
      <c r="FX49" s="218"/>
    </row>
    <row r="50" spans="1:180" s="14" customFormat="1" ht="9.75" customHeight="1" x14ac:dyDescent="0.2">
      <c r="T50" s="380" t="s">
        <v>5</v>
      </c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S50" s="380" t="s">
        <v>6</v>
      </c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1"/>
      <c r="EN50" s="31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1"/>
      <c r="FT50" s="31"/>
    </row>
    <row r="51" spans="1:180" s="87" customFormat="1" ht="11.25" customHeight="1" x14ac:dyDescent="0.2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92"/>
      <c r="FV51" s="92"/>
      <c r="FW51" s="92"/>
      <c r="FX51" s="92"/>
    </row>
    <row r="52" spans="1:180" s="14" customFormat="1" ht="11.1" customHeight="1" thickBot="1" x14ac:dyDescent="0.25"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</row>
    <row r="53" spans="1:180" ht="11.1" customHeight="1" x14ac:dyDescent="0.2">
      <c r="A53" s="87" t="s">
        <v>68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W53" s="395" t="s">
        <v>54</v>
      </c>
      <c r="CX53" s="396"/>
      <c r="CY53" s="396"/>
      <c r="CZ53" s="396"/>
      <c r="DA53" s="396"/>
      <c r="DB53" s="396"/>
      <c r="DC53" s="396"/>
      <c r="DD53" s="396"/>
      <c r="DE53" s="396"/>
      <c r="DF53" s="396"/>
      <c r="DG53" s="396"/>
      <c r="DH53" s="396"/>
      <c r="DI53" s="396"/>
      <c r="DJ53" s="396"/>
      <c r="DK53" s="396"/>
      <c r="DL53" s="396"/>
      <c r="DM53" s="396"/>
      <c r="DN53" s="396"/>
      <c r="DO53" s="396"/>
      <c r="DP53" s="396"/>
      <c r="DQ53" s="396"/>
      <c r="DR53" s="396"/>
      <c r="DS53" s="396"/>
      <c r="DT53" s="396"/>
      <c r="DU53" s="396"/>
      <c r="DV53" s="396"/>
      <c r="DW53" s="396"/>
      <c r="DX53" s="396"/>
      <c r="DY53" s="396"/>
      <c r="DZ53" s="396"/>
      <c r="EA53" s="396"/>
      <c r="EB53" s="396"/>
      <c r="EC53" s="396"/>
      <c r="ED53" s="396"/>
      <c r="EE53" s="396"/>
      <c r="EF53" s="396"/>
      <c r="EG53" s="396"/>
      <c r="EH53" s="396"/>
      <c r="EI53" s="396"/>
      <c r="EJ53" s="396"/>
      <c r="EK53" s="396"/>
      <c r="EL53" s="396"/>
      <c r="EM53" s="396"/>
      <c r="EN53" s="396"/>
      <c r="EO53" s="396"/>
      <c r="EP53" s="396"/>
      <c r="EQ53" s="396"/>
      <c r="ER53" s="396"/>
      <c r="ES53" s="396"/>
      <c r="ET53" s="396"/>
      <c r="EU53" s="396"/>
      <c r="EV53" s="396"/>
      <c r="EW53" s="396"/>
      <c r="EX53" s="396"/>
      <c r="EY53" s="396"/>
      <c r="EZ53" s="396"/>
      <c r="FA53" s="396"/>
      <c r="FB53" s="396"/>
      <c r="FC53" s="396"/>
      <c r="FD53" s="396"/>
      <c r="FE53" s="396"/>
      <c r="FF53" s="396"/>
      <c r="FG53" s="396"/>
      <c r="FH53" s="396"/>
      <c r="FI53" s="396"/>
      <c r="FJ53" s="396"/>
      <c r="FK53" s="396"/>
      <c r="FL53" s="396"/>
      <c r="FM53" s="396"/>
      <c r="FN53" s="396"/>
      <c r="FO53" s="396"/>
      <c r="FP53" s="396"/>
      <c r="FQ53" s="396"/>
      <c r="FR53" s="396"/>
      <c r="FS53" s="396"/>
      <c r="FT53" s="396"/>
      <c r="FU53" s="396"/>
      <c r="FV53" s="396"/>
      <c r="FW53" s="396"/>
      <c r="FX53" s="397"/>
    </row>
    <row r="54" spans="1:180" ht="11.1" customHeight="1" x14ac:dyDescent="0.2">
      <c r="A54" s="19" t="s">
        <v>69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W54" s="398" t="s">
        <v>55</v>
      </c>
      <c r="CX54" s="399"/>
      <c r="CY54" s="399"/>
      <c r="CZ54" s="399"/>
      <c r="DA54" s="399"/>
      <c r="DB54" s="399"/>
      <c r="DC54" s="399"/>
      <c r="DD54" s="399"/>
      <c r="DE54" s="399"/>
      <c r="DF54" s="399"/>
      <c r="DG54" s="399"/>
      <c r="DH54" s="399"/>
      <c r="DI54" s="399"/>
      <c r="DJ54" s="399"/>
      <c r="DK54" s="399"/>
      <c r="DL54" s="399"/>
      <c r="DM54" s="399"/>
      <c r="DN54" s="399"/>
      <c r="DO54" s="399"/>
      <c r="DP54" s="399"/>
      <c r="DQ54" s="399"/>
      <c r="DR54" s="399"/>
      <c r="DS54" s="399"/>
      <c r="DT54" s="399"/>
      <c r="DU54" s="399"/>
      <c r="DV54" s="399"/>
      <c r="DW54" s="399"/>
      <c r="DX54" s="399"/>
      <c r="DY54" s="399"/>
      <c r="DZ54" s="399"/>
      <c r="EA54" s="399"/>
      <c r="EB54" s="399"/>
      <c r="EC54" s="399"/>
      <c r="ED54" s="399"/>
      <c r="EE54" s="399"/>
      <c r="EF54" s="399"/>
      <c r="EG54" s="399"/>
      <c r="EH54" s="399"/>
      <c r="EI54" s="399"/>
      <c r="EJ54" s="399"/>
      <c r="EK54" s="399"/>
      <c r="EL54" s="399"/>
      <c r="EM54" s="399"/>
      <c r="EN54" s="399"/>
      <c r="EO54" s="399"/>
      <c r="EP54" s="399"/>
      <c r="EQ54" s="399"/>
      <c r="ER54" s="399"/>
      <c r="ES54" s="399"/>
      <c r="ET54" s="399"/>
      <c r="EU54" s="399"/>
      <c r="EV54" s="399"/>
      <c r="EW54" s="399"/>
      <c r="EX54" s="399"/>
      <c r="EY54" s="399"/>
      <c r="EZ54" s="399"/>
      <c r="FA54" s="399"/>
      <c r="FB54" s="399"/>
      <c r="FC54" s="399"/>
      <c r="FD54" s="399"/>
      <c r="FE54" s="399"/>
      <c r="FF54" s="399"/>
      <c r="FG54" s="399"/>
      <c r="FH54" s="399"/>
      <c r="FI54" s="399"/>
      <c r="FJ54" s="399"/>
      <c r="FK54" s="399"/>
      <c r="FL54" s="399"/>
      <c r="FM54" s="399"/>
      <c r="FN54" s="399"/>
      <c r="FO54" s="399"/>
      <c r="FP54" s="399"/>
      <c r="FQ54" s="399"/>
      <c r="FR54" s="399"/>
      <c r="FS54" s="399"/>
      <c r="FT54" s="399"/>
      <c r="FU54" s="399"/>
      <c r="FV54" s="399"/>
      <c r="FW54" s="399"/>
      <c r="FX54" s="400"/>
    </row>
    <row r="55" spans="1:180" ht="11.1" customHeight="1" x14ac:dyDescent="0.2">
      <c r="A55" s="87" t="s">
        <v>70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87"/>
      <c r="AR55" s="87"/>
      <c r="AS55" s="381" t="s">
        <v>88</v>
      </c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W55" s="32"/>
      <c r="CX55" s="87" t="s">
        <v>56</v>
      </c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33"/>
    </row>
    <row r="56" spans="1:180" ht="11.1" customHeight="1" x14ac:dyDescent="0.2">
      <c r="T56" s="380" t="s">
        <v>5</v>
      </c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S56" s="380" t="s">
        <v>6</v>
      </c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W56" s="32"/>
      <c r="CX56" s="87" t="s">
        <v>57</v>
      </c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412"/>
      <c r="DM56" s="412"/>
      <c r="DN56" s="412"/>
      <c r="DO56" s="412"/>
      <c r="DP56" s="412"/>
      <c r="DQ56" s="412"/>
      <c r="DR56" s="412"/>
      <c r="DS56" s="412"/>
      <c r="DT56" s="412"/>
      <c r="DU56" s="412"/>
      <c r="DV56" s="412"/>
      <c r="DW56" s="412"/>
      <c r="DX56" s="412"/>
      <c r="DY56" s="412"/>
      <c r="DZ56" s="412"/>
      <c r="EA56" s="412"/>
      <c r="EB56" s="412"/>
      <c r="EC56" s="412"/>
      <c r="ED56" s="87"/>
      <c r="EE56" s="378"/>
      <c r="EF56" s="378"/>
      <c r="EG56" s="378"/>
      <c r="EH56" s="378"/>
      <c r="EI56" s="378"/>
      <c r="EJ56" s="378"/>
      <c r="EK56" s="378"/>
      <c r="EL56" s="378"/>
      <c r="EM56" s="378"/>
      <c r="EN56" s="378"/>
      <c r="EO56" s="378"/>
      <c r="EP56" s="87"/>
      <c r="EQ56" s="378"/>
      <c r="ER56" s="378"/>
      <c r="ES56" s="378"/>
      <c r="ET56" s="378"/>
      <c r="EU56" s="378"/>
      <c r="EV56" s="378"/>
      <c r="EW56" s="378"/>
      <c r="EX56" s="378"/>
      <c r="EY56" s="378"/>
      <c r="EZ56" s="378"/>
      <c r="FA56" s="378"/>
      <c r="FB56" s="378"/>
      <c r="FC56" s="378"/>
      <c r="FD56" s="378"/>
      <c r="FE56" s="378"/>
      <c r="FF56" s="378"/>
      <c r="FG56" s="378"/>
      <c r="FH56" s="378"/>
      <c r="FI56" s="378"/>
      <c r="FJ56" s="87"/>
      <c r="FK56" s="379"/>
      <c r="FL56" s="379"/>
      <c r="FM56" s="379"/>
      <c r="FN56" s="379"/>
      <c r="FO56" s="379"/>
      <c r="FP56" s="379"/>
      <c r="FQ56" s="379"/>
      <c r="FR56" s="379"/>
      <c r="FS56" s="379"/>
      <c r="FT56" s="379"/>
      <c r="FU56" s="379"/>
      <c r="FV56" s="379"/>
      <c r="FW56" s="87"/>
      <c r="FX56" s="33"/>
    </row>
    <row r="57" spans="1:180" ht="11.1" customHeight="1" x14ac:dyDescent="0.2">
      <c r="A57" s="87" t="s">
        <v>56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W57" s="32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380" t="s">
        <v>58</v>
      </c>
      <c r="DM57" s="380"/>
      <c r="DN57" s="380"/>
      <c r="DO57" s="380"/>
      <c r="DP57" s="380"/>
      <c r="DQ57" s="380"/>
      <c r="DR57" s="380"/>
      <c r="DS57" s="380"/>
      <c r="DT57" s="380"/>
      <c r="DU57" s="380"/>
      <c r="DV57" s="380"/>
      <c r="DW57" s="380"/>
      <c r="DX57" s="380"/>
      <c r="DY57" s="380"/>
      <c r="DZ57" s="380"/>
      <c r="EA57" s="380"/>
      <c r="EB57" s="380"/>
      <c r="EC57" s="380"/>
      <c r="ED57" s="14"/>
      <c r="EE57" s="380" t="s">
        <v>5</v>
      </c>
      <c r="EF57" s="380"/>
      <c r="EG57" s="380"/>
      <c r="EH57" s="380"/>
      <c r="EI57" s="380"/>
      <c r="EJ57" s="380"/>
      <c r="EK57" s="380"/>
      <c r="EL57" s="380"/>
      <c r="EM57" s="380"/>
      <c r="EN57" s="380"/>
      <c r="EO57" s="380"/>
      <c r="EP57" s="14"/>
      <c r="EQ57" s="380" t="s">
        <v>6</v>
      </c>
      <c r="ER57" s="380"/>
      <c r="ES57" s="380"/>
      <c r="ET57" s="380"/>
      <c r="EU57" s="380"/>
      <c r="EV57" s="380"/>
      <c r="EW57" s="380"/>
      <c r="EX57" s="380"/>
      <c r="EY57" s="380"/>
      <c r="EZ57" s="380"/>
      <c r="FA57" s="380"/>
      <c r="FB57" s="380"/>
      <c r="FC57" s="380"/>
      <c r="FD57" s="380"/>
      <c r="FE57" s="380"/>
      <c r="FF57" s="380"/>
      <c r="FG57" s="380"/>
      <c r="FH57" s="380"/>
      <c r="FI57" s="380"/>
      <c r="FJ57" s="14"/>
      <c r="FK57" s="380" t="s">
        <v>59</v>
      </c>
      <c r="FL57" s="380"/>
      <c r="FM57" s="380"/>
      <c r="FN57" s="380"/>
      <c r="FO57" s="380"/>
      <c r="FP57" s="380"/>
      <c r="FQ57" s="380"/>
      <c r="FR57" s="380"/>
      <c r="FS57" s="380"/>
      <c r="FT57" s="380"/>
      <c r="FU57" s="380"/>
      <c r="FV57" s="380"/>
      <c r="FW57" s="14"/>
      <c r="FX57" s="33"/>
    </row>
    <row r="58" spans="1:180" ht="20.25" customHeight="1" x14ac:dyDescent="0.2">
      <c r="A58" s="87" t="s">
        <v>57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T58" s="418" t="s">
        <v>185</v>
      </c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143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143"/>
      <c r="AW58" s="419" t="s">
        <v>96</v>
      </c>
      <c r="AX58" s="419"/>
      <c r="AY58" s="419"/>
      <c r="AZ58" s="419"/>
      <c r="BA58" s="419"/>
      <c r="BB58" s="419"/>
      <c r="BC58" s="419"/>
      <c r="BD58" s="419"/>
      <c r="BE58" s="419"/>
      <c r="BF58" s="419"/>
      <c r="BG58" s="419"/>
      <c r="BH58" s="419"/>
      <c r="BI58" s="419"/>
      <c r="BJ58" s="419"/>
      <c r="BK58" s="419"/>
      <c r="BL58" s="419"/>
      <c r="BM58" s="419"/>
      <c r="BN58" s="419"/>
      <c r="BO58" s="143"/>
      <c r="BP58" s="420" t="s">
        <v>240</v>
      </c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  <c r="CW58" s="32"/>
      <c r="CX58" s="413" t="s">
        <v>7</v>
      </c>
      <c r="CY58" s="413"/>
      <c r="CZ58" s="379"/>
      <c r="DA58" s="379"/>
      <c r="DB58" s="379"/>
      <c r="DC58" s="379"/>
      <c r="DD58" s="379"/>
      <c r="DE58" s="377" t="s">
        <v>7</v>
      </c>
      <c r="DF58" s="377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413">
        <v>20</v>
      </c>
      <c r="EG58" s="413"/>
      <c r="EH58" s="413"/>
      <c r="EI58" s="413"/>
      <c r="EJ58" s="376"/>
      <c r="EK58" s="376"/>
      <c r="EL58" s="376"/>
      <c r="EM58" s="377" t="s">
        <v>8</v>
      </c>
      <c r="EN58" s="377"/>
      <c r="EO58" s="377"/>
      <c r="EQ58" s="87"/>
      <c r="ER58" s="87"/>
      <c r="ES58" s="87"/>
      <c r="ET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33"/>
    </row>
    <row r="59" spans="1:180" s="14" customFormat="1" ht="11.1" customHeight="1" thickBot="1" x14ac:dyDescent="0.25">
      <c r="T59" s="380" t="s">
        <v>58</v>
      </c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K59" s="380" t="s">
        <v>5</v>
      </c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W59" s="380" t="s">
        <v>6</v>
      </c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P59" s="380" t="s">
        <v>59</v>
      </c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W59" s="34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6"/>
    </row>
    <row r="60" spans="1:180" s="87" customFormat="1" ht="11.1" customHeight="1" x14ac:dyDescent="0.2">
      <c r="A60" s="413" t="s">
        <v>7</v>
      </c>
      <c r="B60" s="413"/>
      <c r="C60" s="414" t="str">
        <f>DC6</f>
        <v>23</v>
      </c>
      <c r="D60" s="414"/>
      <c r="E60" s="414"/>
      <c r="F60" s="414"/>
      <c r="G60" s="414"/>
      <c r="H60" s="415" t="s">
        <v>7</v>
      </c>
      <c r="I60" s="415"/>
      <c r="J60" s="414" t="str">
        <f>DJ6</f>
        <v>декабря</v>
      </c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6">
        <v>20</v>
      </c>
      <c r="AH60" s="416"/>
      <c r="AI60" s="416"/>
      <c r="AJ60" s="416"/>
      <c r="AK60" s="417" t="str">
        <f>EM6</f>
        <v>16</v>
      </c>
      <c r="AL60" s="417"/>
      <c r="AM60" s="417"/>
      <c r="AN60" s="365" t="s">
        <v>8</v>
      </c>
      <c r="AO60" s="365"/>
      <c r="AP60" s="365"/>
      <c r="AQ60" s="85"/>
      <c r="AR60" s="85"/>
      <c r="AS60" s="85"/>
      <c r="AT60" s="85"/>
      <c r="AU60" s="85"/>
    </row>
  </sheetData>
  <mergeCells count="190">
    <mergeCell ref="GA32:JN32"/>
    <mergeCell ref="DC1:FX1"/>
    <mergeCell ref="DC2:FX2"/>
    <mergeCell ref="DC3:FX3"/>
    <mergeCell ref="DC4:DZ4"/>
    <mergeCell ref="EN4:FX4"/>
    <mergeCell ref="DC5:DZ5"/>
    <mergeCell ref="EN5:FX5"/>
    <mergeCell ref="A11:AE11"/>
    <mergeCell ref="AX11:EV12"/>
    <mergeCell ref="FK11:FX12"/>
    <mergeCell ref="EP6:ER6"/>
    <mergeCell ref="B7:FC7"/>
    <mergeCell ref="A8:FI8"/>
    <mergeCell ref="FK8:FX8"/>
    <mergeCell ref="FK9:FX9"/>
    <mergeCell ref="AW10:BA10"/>
    <mergeCell ref="BB10:BF10"/>
    <mergeCell ref="BG10:BH10"/>
    <mergeCell ref="BI10:CP10"/>
    <mergeCell ref="CQ10:CT10"/>
    <mergeCell ref="DA6:DB6"/>
    <mergeCell ref="DC6:DG6"/>
    <mergeCell ref="DH6:DI6"/>
    <mergeCell ref="DJ6:EH6"/>
    <mergeCell ref="EI6:EL6"/>
    <mergeCell ref="EM6:EO6"/>
    <mergeCell ref="FK13:FX15"/>
    <mergeCell ref="BG14:CW15"/>
    <mergeCell ref="AX16:EV16"/>
    <mergeCell ref="FK16:FX16"/>
    <mergeCell ref="AX17:EV18"/>
    <mergeCell ref="FK17:FX17"/>
    <mergeCell ref="FK18:FX18"/>
    <mergeCell ref="CU10:CX10"/>
    <mergeCell ref="CY10:DA10"/>
    <mergeCell ref="FK10:FX10"/>
    <mergeCell ref="CE27:DP27"/>
    <mergeCell ref="CZ28:DB28"/>
    <mergeCell ref="CE30:CO30"/>
    <mergeCell ref="CP30:DP30"/>
    <mergeCell ref="DS30:EU30"/>
    <mergeCell ref="EV30:FX30"/>
    <mergeCell ref="AX19:EV20"/>
    <mergeCell ref="FK19:FX21"/>
    <mergeCell ref="L22:BB22"/>
    <mergeCell ref="FK22:FX22"/>
    <mergeCell ref="A26:AW30"/>
    <mergeCell ref="AX26:BH30"/>
    <mergeCell ref="BI26:BS30"/>
    <mergeCell ref="CE26:DP26"/>
    <mergeCell ref="DQ26:DR29"/>
    <mergeCell ref="DS26:FX29"/>
    <mergeCell ref="EV31:FX31"/>
    <mergeCell ref="A33:AW33"/>
    <mergeCell ref="AX33:BH33"/>
    <mergeCell ref="BI33:BS33"/>
    <mergeCell ref="CE33:CO33"/>
    <mergeCell ref="CP33:DP33"/>
    <mergeCell ref="DS33:EU33"/>
    <mergeCell ref="EV33:FX33"/>
    <mergeCell ref="A31:AW31"/>
    <mergeCell ref="AX31:BH31"/>
    <mergeCell ref="BI31:BS31"/>
    <mergeCell ref="CE31:CO31"/>
    <mergeCell ref="CP31:DP31"/>
    <mergeCell ref="DS31:EU31"/>
    <mergeCell ref="A32:AW32"/>
    <mergeCell ref="AX32:BH32"/>
    <mergeCell ref="BI32:BS32"/>
    <mergeCell ref="BT32:CD32"/>
    <mergeCell ref="CE32:CO32"/>
    <mergeCell ref="CP32:DP32"/>
    <mergeCell ref="DS32:EU32"/>
    <mergeCell ref="EV32:FX32"/>
    <mergeCell ref="EV34:FX34"/>
    <mergeCell ref="A35:AW35"/>
    <mergeCell ref="AX35:BH35"/>
    <mergeCell ref="BI35:BS35"/>
    <mergeCell ref="CE35:CO35"/>
    <mergeCell ref="CP35:DP35"/>
    <mergeCell ref="DS35:EU35"/>
    <mergeCell ref="EV35:FX35"/>
    <mergeCell ref="A34:AW34"/>
    <mergeCell ref="AX34:BH34"/>
    <mergeCell ref="BI34:BS34"/>
    <mergeCell ref="CE34:CO34"/>
    <mergeCell ref="CP34:DP34"/>
    <mergeCell ref="DS34:EU34"/>
    <mergeCell ref="EV36:FX36"/>
    <mergeCell ref="A37:AW37"/>
    <mergeCell ref="AX37:BH37"/>
    <mergeCell ref="BI37:BS37"/>
    <mergeCell ref="CE37:CO37"/>
    <mergeCell ref="CP37:DP37"/>
    <mergeCell ref="DS37:EU37"/>
    <mergeCell ref="EV37:FX37"/>
    <mergeCell ref="A36:AW36"/>
    <mergeCell ref="AX36:BH36"/>
    <mergeCell ref="BI36:BS36"/>
    <mergeCell ref="CE36:CO36"/>
    <mergeCell ref="CP36:DP36"/>
    <mergeCell ref="DS36:EU36"/>
    <mergeCell ref="A38:AW38"/>
    <mergeCell ref="AX38:BH38"/>
    <mergeCell ref="BI38:BS38"/>
    <mergeCell ref="CE38:CO38"/>
    <mergeCell ref="CP38:DP38"/>
    <mergeCell ref="DS38:EU38"/>
    <mergeCell ref="EV38:FX38"/>
    <mergeCell ref="BT38:CD38"/>
    <mergeCell ref="EV39:FX39"/>
    <mergeCell ref="A40:AW40"/>
    <mergeCell ref="AX40:BH40"/>
    <mergeCell ref="BI40:BS40"/>
    <mergeCell ref="CE40:CO40"/>
    <mergeCell ref="CP40:DP40"/>
    <mergeCell ref="DS40:EU40"/>
    <mergeCell ref="EV40:FX40"/>
    <mergeCell ref="BT39:CD39"/>
    <mergeCell ref="BT40:CD40"/>
    <mergeCell ref="A39:AW39"/>
    <mergeCell ref="AX39:BH39"/>
    <mergeCell ref="BI39:BS39"/>
    <mergeCell ref="CE39:CO39"/>
    <mergeCell ref="CP39:DP39"/>
    <mergeCell ref="DS39:EU39"/>
    <mergeCell ref="EF58:EI58"/>
    <mergeCell ref="T59:AI59"/>
    <mergeCell ref="AK59:AU59"/>
    <mergeCell ref="AW59:BN59"/>
    <mergeCell ref="BP59:CL59"/>
    <mergeCell ref="T58:AI58"/>
    <mergeCell ref="AK58:AU58"/>
    <mergeCell ref="AW58:BN58"/>
    <mergeCell ref="BP58:CL58"/>
    <mergeCell ref="CX58:CY58"/>
    <mergeCell ref="CZ58:DD58"/>
    <mergeCell ref="T49:AP49"/>
    <mergeCell ref="AS49:CG49"/>
    <mergeCell ref="T50:AP50"/>
    <mergeCell ref="AS50:CG50"/>
    <mergeCell ref="AS56:CG56"/>
    <mergeCell ref="DL56:EC56"/>
    <mergeCell ref="A60:B60"/>
    <mergeCell ref="C60:G60"/>
    <mergeCell ref="H60:I60"/>
    <mergeCell ref="J60:AF60"/>
    <mergeCell ref="AG60:AJ60"/>
    <mergeCell ref="AK60:AM60"/>
    <mergeCell ref="DE58:DF58"/>
    <mergeCell ref="DG58:EE58"/>
    <mergeCell ref="BI41:BS41"/>
    <mergeCell ref="CE41:CO41"/>
    <mergeCell ref="CP41:DP41"/>
    <mergeCell ref="DS41:EU41"/>
    <mergeCell ref="BT41:CD41"/>
    <mergeCell ref="EE56:EO56"/>
    <mergeCell ref="CW53:FX53"/>
    <mergeCell ref="CW54:FX54"/>
    <mergeCell ref="EV41:FX41"/>
    <mergeCell ref="CP42:DP42"/>
    <mergeCell ref="DS42:EU42"/>
    <mergeCell ref="EV42:FX42"/>
    <mergeCell ref="FK44:FX44"/>
    <mergeCell ref="FK45:FX45"/>
    <mergeCell ref="GA33:JN33"/>
    <mergeCell ref="AN60:AP60"/>
    <mergeCell ref="EW24:FX24"/>
    <mergeCell ref="DQ24:ET24"/>
    <mergeCell ref="BT26:CD30"/>
    <mergeCell ref="BT31:CD31"/>
    <mergeCell ref="BT33:CD33"/>
    <mergeCell ref="BT34:CD34"/>
    <mergeCell ref="BT35:CD35"/>
    <mergeCell ref="BT36:CD36"/>
    <mergeCell ref="BT37:CD37"/>
    <mergeCell ref="EJ58:EL58"/>
    <mergeCell ref="EM58:EO58"/>
    <mergeCell ref="EQ56:FI56"/>
    <mergeCell ref="FK56:FV56"/>
    <mergeCell ref="DL57:EC57"/>
    <mergeCell ref="EE57:EO57"/>
    <mergeCell ref="EQ57:FI57"/>
    <mergeCell ref="FK57:FV57"/>
    <mergeCell ref="T55:AP55"/>
    <mergeCell ref="AS55:CG55"/>
    <mergeCell ref="T56:AP56"/>
    <mergeCell ref="A41:AW41"/>
    <mergeCell ref="AX41:BH41"/>
  </mergeCells>
  <printOptions horizontalCentered="1" verticalCentered="1"/>
  <pageMargins left="1.1811023622047245" right="0.39370078740157483" top="0.27559055118110237" bottom="0.19685039370078741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N61"/>
  <sheetViews>
    <sheetView view="pageBreakPreview" zoomScaleNormal="100" zoomScaleSheetLayoutView="100" workbookViewId="0">
      <selection activeCell="AX34" sqref="AX34:BH34"/>
    </sheetView>
  </sheetViews>
  <sheetFormatPr defaultColWidth="0.85546875" defaultRowHeight="12" x14ac:dyDescent="0.2"/>
  <cols>
    <col min="1" max="34" width="0.85546875" style="273" customWidth="1"/>
    <col min="35" max="35" width="2.7109375" style="273" customWidth="1"/>
    <col min="36" max="70" width="0.85546875" style="273" customWidth="1"/>
    <col min="71" max="71" width="5.28515625" style="273" customWidth="1"/>
    <col min="72" max="85" width="0.85546875" style="273" customWidth="1"/>
    <col min="86" max="89" width="1.28515625" style="273" customWidth="1"/>
    <col min="90" max="120" width="0.85546875" style="273"/>
    <col min="121" max="121" width="12.42578125" style="273" bestFit="1" customWidth="1"/>
    <col min="122" max="122" width="9.85546875" style="273" customWidth="1"/>
    <col min="123" max="124" width="4.140625" style="273" customWidth="1"/>
    <col min="125" max="16384" width="0.85546875" style="273"/>
  </cols>
  <sheetData>
    <row r="1" spans="1:180" s="280" customFormat="1" ht="11.1" customHeight="1" x14ac:dyDescent="0.2">
      <c r="DC1" s="482" t="s">
        <v>3</v>
      </c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</row>
    <row r="2" spans="1:180" s="280" customFormat="1" ht="12.75" x14ac:dyDescent="0.2">
      <c r="DC2" s="483" t="s">
        <v>83</v>
      </c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  <c r="FF2" s="483"/>
      <c r="FG2" s="483"/>
      <c r="FH2" s="483"/>
      <c r="FI2" s="483"/>
      <c r="FJ2" s="483"/>
      <c r="FK2" s="483"/>
      <c r="FL2" s="483"/>
      <c r="FM2" s="483"/>
      <c r="FN2" s="483"/>
      <c r="FO2" s="483"/>
      <c r="FP2" s="483"/>
      <c r="FQ2" s="483"/>
      <c r="FR2" s="483"/>
      <c r="FS2" s="483"/>
      <c r="FT2" s="483"/>
      <c r="FU2" s="483"/>
      <c r="FV2" s="483"/>
      <c r="FW2" s="483"/>
      <c r="FX2" s="483"/>
    </row>
    <row r="3" spans="1:180" s="14" customFormat="1" ht="19.5" customHeight="1" x14ac:dyDescent="0.2">
      <c r="DC3" s="484" t="s">
        <v>24</v>
      </c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  <c r="FL3" s="484"/>
      <c r="FM3" s="484"/>
      <c r="FN3" s="484"/>
      <c r="FO3" s="484"/>
      <c r="FP3" s="484"/>
      <c r="FQ3" s="484"/>
      <c r="FR3" s="484"/>
      <c r="FS3" s="484"/>
      <c r="FT3" s="484"/>
      <c r="FU3" s="484"/>
      <c r="FV3" s="484"/>
      <c r="FW3" s="484"/>
      <c r="FX3" s="484"/>
    </row>
    <row r="4" spans="1:180" s="280" customFormat="1" ht="11.1" customHeight="1" x14ac:dyDescent="0.2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485"/>
      <c r="DX4" s="485"/>
      <c r="DY4" s="485"/>
      <c r="DZ4" s="485"/>
      <c r="EA4" s="281"/>
      <c r="EB4" s="281"/>
      <c r="EC4" s="281"/>
      <c r="ED4" s="281"/>
      <c r="EE4" s="281"/>
      <c r="EF4" s="281"/>
      <c r="EG4" s="16"/>
      <c r="EH4" s="16"/>
      <c r="EI4" s="16"/>
      <c r="EJ4" s="16"/>
      <c r="EK4" s="16"/>
      <c r="EL4" s="16"/>
      <c r="EM4" s="16"/>
      <c r="EN4" s="486" t="s">
        <v>84</v>
      </c>
      <c r="EO4" s="486"/>
      <c r="EP4" s="486"/>
      <c r="EQ4" s="486"/>
      <c r="ER4" s="486"/>
      <c r="ES4" s="486"/>
      <c r="ET4" s="486"/>
      <c r="EU4" s="486"/>
      <c r="EV4" s="486"/>
      <c r="EW4" s="486"/>
      <c r="EX4" s="486"/>
      <c r="EY4" s="486"/>
      <c r="EZ4" s="486"/>
      <c r="FA4" s="486"/>
      <c r="FB4" s="486"/>
      <c r="FC4" s="486"/>
      <c r="FD4" s="486"/>
      <c r="FE4" s="486"/>
      <c r="FF4" s="486"/>
      <c r="FG4" s="486"/>
      <c r="FH4" s="486"/>
      <c r="FI4" s="486"/>
      <c r="FJ4" s="486"/>
      <c r="FK4" s="486"/>
      <c r="FL4" s="486"/>
      <c r="FM4" s="486"/>
      <c r="FN4" s="486"/>
      <c r="FO4" s="486"/>
      <c r="FP4" s="486"/>
      <c r="FQ4" s="486"/>
      <c r="FR4" s="486"/>
      <c r="FS4" s="486"/>
      <c r="FT4" s="486"/>
      <c r="FU4" s="486"/>
      <c r="FV4" s="486"/>
      <c r="FW4" s="486"/>
      <c r="FX4" s="486"/>
    </row>
    <row r="5" spans="1:180" s="14" customFormat="1" ht="10.5" x14ac:dyDescent="0.2">
      <c r="DC5" s="487" t="s">
        <v>5</v>
      </c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N5" s="487" t="s">
        <v>6</v>
      </c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</row>
    <row r="6" spans="1:180" s="271" customFormat="1" ht="11.1" customHeight="1" x14ac:dyDescent="0.2">
      <c r="DA6" s="502" t="s">
        <v>7</v>
      </c>
      <c r="DB6" s="502"/>
      <c r="DC6" s="464" t="s">
        <v>302</v>
      </c>
      <c r="DD6" s="464"/>
      <c r="DE6" s="464"/>
      <c r="DF6" s="464"/>
      <c r="DG6" s="464"/>
      <c r="DH6" s="503" t="s">
        <v>7</v>
      </c>
      <c r="DI6" s="503"/>
      <c r="DJ6" s="464" t="s">
        <v>300</v>
      </c>
      <c r="DK6" s="464"/>
      <c r="DL6" s="464"/>
      <c r="DM6" s="464"/>
      <c r="DN6" s="464"/>
      <c r="DO6" s="464"/>
      <c r="DP6" s="464"/>
      <c r="DQ6" s="464"/>
      <c r="DR6" s="464"/>
      <c r="DS6" s="464"/>
      <c r="DT6" s="464"/>
      <c r="DU6" s="464"/>
      <c r="DV6" s="464"/>
      <c r="DW6" s="464"/>
      <c r="DX6" s="464"/>
      <c r="DY6" s="464"/>
      <c r="DZ6" s="464"/>
      <c r="EA6" s="464"/>
      <c r="EB6" s="464"/>
      <c r="EC6" s="464"/>
      <c r="ED6" s="464"/>
      <c r="EE6" s="464"/>
      <c r="EF6" s="464"/>
      <c r="EG6" s="464"/>
      <c r="EH6" s="464"/>
      <c r="EI6" s="465">
        <v>20</v>
      </c>
      <c r="EJ6" s="465"/>
      <c r="EK6" s="465"/>
      <c r="EL6" s="465"/>
      <c r="EM6" s="466" t="s">
        <v>250</v>
      </c>
      <c r="EN6" s="466"/>
      <c r="EO6" s="466"/>
      <c r="EP6" s="490" t="s">
        <v>8</v>
      </c>
      <c r="EQ6" s="490"/>
      <c r="ER6" s="490"/>
      <c r="FX6" s="272"/>
    </row>
    <row r="7" spans="1:180" s="12" customFormat="1" ht="12" customHeight="1" x14ac:dyDescent="0.2">
      <c r="B7" s="491" t="s">
        <v>25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1"/>
      <c r="EC7" s="491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  <c r="ES7" s="491"/>
      <c r="ET7" s="491"/>
      <c r="EU7" s="491"/>
      <c r="EV7" s="491"/>
      <c r="EW7" s="491"/>
      <c r="EX7" s="491"/>
      <c r="EY7" s="491"/>
      <c r="EZ7" s="491"/>
      <c r="FA7" s="491"/>
      <c r="FB7" s="491"/>
      <c r="FC7" s="491"/>
    </row>
    <row r="8" spans="1:180" s="280" customFormat="1" ht="12.75" customHeight="1" thickBot="1" x14ac:dyDescent="0.25">
      <c r="A8" s="492" t="s">
        <v>249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/>
      <c r="EN8" s="492"/>
      <c r="EO8" s="492"/>
      <c r="EP8" s="492"/>
      <c r="EQ8" s="492"/>
      <c r="ER8" s="492"/>
      <c r="ES8" s="492"/>
      <c r="ET8" s="492"/>
      <c r="EU8" s="492"/>
      <c r="EV8" s="492"/>
      <c r="EW8" s="492"/>
      <c r="EX8" s="492"/>
      <c r="EY8" s="492"/>
      <c r="EZ8" s="492"/>
      <c r="FA8" s="492"/>
      <c r="FB8" s="492"/>
      <c r="FC8" s="492"/>
      <c r="FD8" s="492"/>
      <c r="FE8" s="492"/>
      <c r="FF8" s="492"/>
      <c r="FG8" s="492"/>
      <c r="FH8" s="492"/>
      <c r="FI8" s="492"/>
      <c r="FK8" s="493" t="s">
        <v>26</v>
      </c>
      <c r="FL8" s="494"/>
      <c r="FM8" s="494"/>
      <c r="FN8" s="494"/>
      <c r="FO8" s="494"/>
      <c r="FP8" s="494"/>
      <c r="FQ8" s="494"/>
      <c r="FR8" s="494"/>
      <c r="FS8" s="494"/>
      <c r="FT8" s="494"/>
      <c r="FU8" s="494"/>
      <c r="FV8" s="494"/>
      <c r="FW8" s="494"/>
      <c r="FX8" s="495"/>
    </row>
    <row r="9" spans="1:180" s="280" customFormat="1" ht="12" customHeight="1" x14ac:dyDescent="0.2">
      <c r="EO9" s="7"/>
      <c r="EP9" s="7"/>
      <c r="EQ9" s="7"/>
      <c r="ER9" s="7"/>
      <c r="ES9" s="7"/>
      <c r="ET9" s="7"/>
      <c r="FE9" s="279"/>
      <c r="FF9" s="279"/>
      <c r="FG9" s="279"/>
      <c r="FH9" s="279"/>
      <c r="FI9" s="279" t="s">
        <v>27</v>
      </c>
      <c r="FK9" s="496" t="s">
        <v>67</v>
      </c>
      <c r="FL9" s="497"/>
      <c r="FM9" s="497"/>
      <c r="FN9" s="497"/>
      <c r="FO9" s="497"/>
      <c r="FP9" s="497"/>
      <c r="FQ9" s="497"/>
      <c r="FR9" s="497"/>
      <c r="FS9" s="497"/>
      <c r="FT9" s="497"/>
      <c r="FU9" s="497"/>
      <c r="FV9" s="497"/>
      <c r="FW9" s="497"/>
      <c r="FX9" s="498"/>
    </row>
    <row r="10" spans="1:180" s="280" customFormat="1" ht="12" customHeight="1" x14ac:dyDescent="0.2">
      <c r="AW10" s="499" t="s">
        <v>12</v>
      </c>
      <c r="AX10" s="499"/>
      <c r="AY10" s="499"/>
      <c r="AZ10" s="499"/>
      <c r="BA10" s="499"/>
      <c r="BB10" s="479" t="str">
        <f>DC6</f>
        <v>29</v>
      </c>
      <c r="BC10" s="480"/>
      <c r="BD10" s="480"/>
      <c r="BE10" s="480"/>
      <c r="BF10" s="480"/>
      <c r="BG10" s="500" t="s">
        <v>7</v>
      </c>
      <c r="BH10" s="500"/>
      <c r="BI10" s="479" t="str">
        <f>DJ6</f>
        <v>июня</v>
      </c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501">
        <v>20</v>
      </c>
      <c r="CR10" s="501"/>
      <c r="CS10" s="501"/>
      <c r="CT10" s="501"/>
      <c r="CU10" s="479" t="str">
        <f>EM6</f>
        <v>17</v>
      </c>
      <c r="CV10" s="480"/>
      <c r="CW10" s="480"/>
      <c r="CX10" s="480"/>
      <c r="CY10" s="481" t="s">
        <v>8</v>
      </c>
      <c r="CZ10" s="481"/>
      <c r="DA10" s="481"/>
      <c r="FE10" s="279"/>
      <c r="FF10" s="279"/>
      <c r="FG10" s="279"/>
      <c r="FH10" s="279"/>
      <c r="FI10" s="279" t="s">
        <v>28</v>
      </c>
      <c r="FK10" s="474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475"/>
    </row>
    <row r="11" spans="1:180" s="280" customFormat="1" ht="11.1" customHeight="1" x14ac:dyDescent="0.2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X11" s="488" t="s">
        <v>205</v>
      </c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8"/>
      <c r="CE11" s="488"/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8"/>
      <c r="CT11" s="488"/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8"/>
      <c r="DI11" s="488"/>
      <c r="DJ11" s="488"/>
      <c r="DK11" s="488"/>
      <c r="DL11" s="488"/>
      <c r="DM11" s="488"/>
      <c r="DN11" s="488"/>
      <c r="DO11" s="488"/>
      <c r="DP11" s="488"/>
      <c r="DQ11" s="488"/>
      <c r="DR11" s="488"/>
      <c r="DS11" s="488"/>
      <c r="DT11" s="488"/>
      <c r="DU11" s="488"/>
      <c r="DV11" s="488"/>
      <c r="DW11" s="488"/>
      <c r="DX11" s="488"/>
      <c r="DY11" s="488"/>
      <c r="DZ11" s="488"/>
      <c r="EA11" s="488"/>
      <c r="EB11" s="488"/>
      <c r="EC11" s="488"/>
      <c r="ED11" s="488"/>
      <c r="EE11" s="488"/>
      <c r="EF11" s="488"/>
      <c r="EG11" s="488"/>
      <c r="EH11" s="488"/>
      <c r="EI11" s="488"/>
      <c r="EJ11" s="488"/>
      <c r="EK11" s="488"/>
      <c r="EL11" s="488"/>
      <c r="EM11" s="488"/>
      <c r="EN11" s="488"/>
      <c r="EO11" s="488"/>
      <c r="EP11" s="488"/>
      <c r="EQ11" s="488"/>
      <c r="ER11" s="488"/>
      <c r="ES11" s="488"/>
      <c r="ET11" s="488"/>
      <c r="EU11" s="488"/>
      <c r="EV11" s="488"/>
      <c r="FE11" s="279"/>
      <c r="FF11" s="279"/>
      <c r="FG11" s="279"/>
      <c r="FH11" s="279"/>
      <c r="FI11" s="279"/>
      <c r="FK11" s="442"/>
      <c r="FL11" s="443"/>
      <c r="FM11" s="443"/>
      <c r="FN11" s="443"/>
      <c r="FO11" s="443"/>
      <c r="FP11" s="443"/>
      <c r="FQ11" s="443"/>
      <c r="FR11" s="443"/>
      <c r="FS11" s="443"/>
      <c r="FT11" s="443"/>
      <c r="FU11" s="443"/>
      <c r="FV11" s="443"/>
      <c r="FW11" s="443"/>
      <c r="FX11" s="444"/>
    </row>
    <row r="12" spans="1:180" s="280" customFormat="1" ht="24.75" customHeight="1" x14ac:dyDescent="0.2">
      <c r="A12" s="19" t="s">
        <v>186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89"/>
      <c r="DC12" s="489"/>
      <c r="DD12" s="489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  <c r="DO12" s="489"/>
      <c r="DP12" s="489"/>
      <c r="DQ12" s="489"/>
      <c r="DR12" s="489"/>
      <c r="DS12" s="489"/>
      <c r="DT12" s="489"/>
      <c r="DU12" s="489"/>
      <c r="DV12" s="489"/>
      <c r="DW12" s="489"/>
      <c r="DX12" s="489"/>
      <c r="DY12" s="489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9"/>
      <c r="EK12" s="489"/>
      <c r="EL12" s="489"/>
      <c r="EM12" s="489"/>
      <c r="EN12" s="489"/>
      <c r="EO12" s="489"/>
      <c r="EP12" s="489"/>
      <c r="EQ12" s="489"/>
      <c r="ER12" s="489"/>
      <c r="ES12" s="489"/>
      <c r="ET12" s="489"/>
      <c r="EU12" s="489"/>
      <c r="EV12" s="489"/>
      <c r="FE12" s="279"/>
      <c r="FF12" s="279"/>
      <c r="FG12" s="279"/>
      <c r="FH12" s="279"/>
      <c r="FI12" s="279" t="s">
        <v>30</v>
      </c>
      <c r="FK12" s="448"/>
      <c r="FL12" s="379"/>
      <c r="FM12" s="379"/>
      <c r="FN12" s="379"/>
      <c r="FO12" s="379"/>
      <c r="FP12" s="379"/>
      <c r="FQ12" s="379"/>
      <c r="FR12" s="379"/>
      <c r="FS12" s="379"/>
      <c r="FT12" s="379"/>
      <c r="FU12" s="379"/>
      <c r="FV12" s="379"/>
      <c r="FW12" s="379"/>
      <c r="FX12" s="449"/>
    </row>
    <row r="13" spans="1:180" s="280" customFormat="1" ht="3" customHeight="1" thickBo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FE13" s="279"/>
      <c r="FF13" s="279"/>
      <c r="FG13" s="279"/>
      <c r="FH13" s="279"/>
      <c r="FI13" s="279"/>
      <c r="FK13" s="442"/>
      <c r="FL13" s="443"/>
      <c r="FM13" s="443"/>
      <c r="FN13" s="443"/>
      <c r="FO13" s="443"/>
      <c r="FP13" s="443"/>
      <c r="FQ13" s="443"/>
      <c r="FR13" s="443"/>
      <c r="FS13" s="443"/>
      <c r="FT13" s="443"/>
      <c r="FU13" s="443"/>
      <c r="FV13" s="443"/>
      <c r="FW13" s="443"/>
      <c r="FX13" s="444"/>
    </row>
    <row r="14" spans="1:180" s="280" customFormat="1" ht="11.1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X14" s="21" t="s">
        <v>9</v>
      </c>
      <c r="AY14" s="20"/>
      <c r="AZ14" s="20"/>
      <c r="BA14" s="20"/>
      <c r="BB14" s="20"/>
      <c r="BC14" s="20"/>
      <c r="BD14" s="20"/>
      <c r="BE14" s="20"/>
      <c r="BF14" s="20"/>
      <c r="BG14" s="467" t="s">
        <v>198</v>
      </c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9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FE14" s="279"/>
      <c r="FF14" s="279"/>
      <c r="FG14" s="279"/>
      <c r="FH14" s="279"/>
      <c r="FI14" s="279" t="s">
        <v>31</v>
      </c>
      <c r="FK14" s="445"/>
      <c r="FL14" s="446"/>
      <c r="FM14" s="446"/>
      <c r="FN14" s="446"/>
      <c r="FO14" s="446"/>
      <c r="FP14" s="446"/>
      <c r="FQ14" s="446"/>
      <c r="FR14" s="446"/>
      <c r="FS14" s="446"/>
      <c r="FT14" s="446"/>
      <c r="FU14" s="446"/>
      <c r="FV14" s="446"/>
      <c r="FW14" s="446"/>
      <c r="FX14" s="447"/>
    </row>
    <row r="15" spans="1:180" s="280" customFormat="1" ht="3" customHeight="1" thickBo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X15" s="20"/>
      <c r="AY15" s="20"/>
      <c r="AZ15" s="20"/>
      <c r="BA15" s="20"/>
      <c r="BB15" s="20"/>
      <c r="BC15" s="20"/>
      <c r="BD15" s="20"/>
      <c r="BE15" s="20"/>
      <c r="BF15" s="20"/>
      <c r="BG15" s="470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2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FE15" s="279"/>
      <c r="FF15" s="279"/>
      <c r="FG15" s="279"/>
      <c r="FH15" s="279"/>
      <c r="FI15" s="279"/>
      <c r="FK15" s="448"/>
      <c r="FL15" s="379"/>
      <c r="FM15" s="379"/>
      <c r="FN15" s="379"/>
      <c r="FO15" s="379"/>
      <c r="FP15" s="379"/>
      <c r="FQ15" s="379"/>
      <c r="FR15" s="379"/>
      <c r="FS15" s="379"/>
      <c r="FT15" s="379"/>
      <c r="FU15" s="379"/>
      <c r="FV15" s="379"/>
      <c r="FW15" s="379"/>
      <c r="FX15" s="449"/>
    </row>
    <row r="16" spans="1:180" s="280" customFormat="1" ht="11.45" customHeight="1" x14ac:dyDescent="0.2">
      <c r="A16" s="280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X16" s="473" t="s">
        <v>33</v>
      </c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/>
      <c r="EI16" s="473"/>
      <c r="EJ16" s="473"/>
      <c r="EK16" s="473"/>
      <c r="EL16" s="473"/>
      <c r="EM16" s="473"/>
      <c r="EN16" s="473"/>
      <c r="EO16" s="473"/>
      <c r="EP16" s="473"/>
      <c r="EQ16" s="473"/>
      <c r="ER16" s="473"/>
      <c r="ES16" s="473"/>
      <c r="ET16" s="473"/>
      <c r="EU16" s="473"/>
      <c r="EV16" s="473"/>
      <c r="FE16" s="279"/>
      <c r="FF16" s="279"/>
      <c r="FG16" s="279"/>
      <c r="FH16" s="279"/>
      <c r="FI16" s="279" t="s">
        <v>34</v>
      </c>
      <c r="FK16" s="474"/>
      <c r="FL16" s="372"/>
      <c r="FM16" s="372"/>
      <c r="FN16" s="372"/>
      <c r="FO16" s="372"/>
      <c r="FP16" s="372"/>
      <c r="FQ16" s="372"/>
      <c r="FR16" s="372"/>
      <c r="FS16" s="372"/>
      <c r="FT16" s="372"/>
      <c r="FU16" s="372"/>
      <c r="FV16" s="372"/>
      <c r="FW16" s="372"/>
      <c r="FX16" s="475"/>
    </row>
    <row r="17" spans="1:274" s="280" customFormat="1" ht="11.1" customHeight="1" x14ac:dyDescent="0.2">
      <c r="A17" s="280" t="s">
        <v>10</v>
      </c>
      <c r="AX17" s="476" t="s">
        <v>66</v>
      </c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FE17" s="279"/>
      <c r="FF17" s="279"/>
      <c r="FG17" s="279"/>
      <c r="FH17" s="279"/>
      <c r="FI17" s="279"/>
      <c r="FK17" s="442"/>
      <c r="FL17" s="443"/>
      <c r="FM17" s="443"/>
      <c r="FN17" s="443"/>
      <c r="FO17" s="443"/>
      <c r="FP17" s="443"/>
      <c r="FQ17" s="443"/>
      <c r="FR17" s="443"/>
      <c r="FS17" s="443"/>
      <c r="FT17" s="443"/>
      <c r="FU17" s="443"/>
      <c r="FV17" s="443"/>
      <c r="FW17" s="443"/>
      <c r="FX17" s="444"/>
    </row>
    <row r="18" spans="1:274" s="280" customFormat="1" ht="11.1" customHeight="1" x14ac:dyDescent="0.2">
      <c r="A18" s="280" t="s">
        <v>11</v>
      </c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  <c r="EK18" s="473"/>
      <c r="EL18" s="473"/>
      <c r="EM18" s="473"/>
      <c r="EN18" s="473"/>
      <c r="EO18" s="473"/>
      <c r="EP18" s="473"/>
      <c r="EQ18" s="473"/>
      <c r="ER18" s="473"/>
      <c r="ES18" s="473"/>
      <c r="ET18" s="473"/>
      <c r="EU18" s="473"/>
      <c r="EV18" s="473"/>
      <c r="FE18" s="279"/>
      <c r="FF18" s="279"/>
      <c r="FG18" s="279"/>
      <c r="FH18" s="279"/>
      <c r="FI18" s="279" t="s">
        <v>35</v>
      </c>
      <c r="FK18" s="477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478"/>
    </row>
    <row r="19" spans="1:274" s="280" customFormat="1" ht="11.1" customHeight="1" x14ac:dyDescent="0.2">
      <c r="A19" s="280" t="s">
        <v>10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FE19" s="279"/>
      <c r="FF19" s="279"/>
      <c r="FG19" s="279"/>
      <c r="FH19" s="279"/>
      <c r="FK19" s="442"/>
      <c r="FL19" s="443"/>
      <c r="FM19" s="443"/>
      <c r="FN19" s="443"/>
      <c r="FO19" s="443"/>
      <c r="FP19" s="443"/>
      <c r="FQ19" s="443"/>
      <c r="FR19" s="443"/>
      <c r="FS19" s="443"/>
      <c r="FT19" s="443"/>
      <c r="FU19" s="443"/>
      <c r="FV19" s="443"/>
      <c r="FW19" s="443"/>
      <c r="FX19" s="444"/>
    </row>
    <row r="20" spans="1:274" s="280" customFormat="1" ht="11.1" customHeight="1" x14ac:dyDescent="0.2">
      <c r="A20" s="280" t="s">
        <v>36</v>
      </c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FE20" s="279"/>
      <c r="FF20" s="279"/>
      <c r="FG20" s="279"/>
      <c r="FH20" s="279"/>
      <c r="FK20" s="445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7"/>
    </row>
    <row r="21" spans="1:274" s="280" customFormat="1" ht="11.1" customHeight="1" x14ac:dyDescent="0.2">
      <c r="A21" s="280" t="s">
        <v>60</v>
      </c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146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FE21" s="279"/>
      <c r="FF21" s="279"/>
      <c r="FG21" s="279"/>
      <c r="FH21" s="279"/>
      <c r="FI21" s="279" t="s">
        <v>37</v>
      </c>
      <c r="FK21" s="448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449"/>
    </row>
    <row r="22" spans="1:274" s="280" customFormat="1" ht="11.1" customHeight="1" thickBot="1" x14ac:dyDescent="0.25"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FE22" s="279"/>
      <c r="FF22" s="279"/>
      <c r="FG22" s="279"/>
      <c r="FH22" s="279"/>
      <c r="FI22" s="279" t="s">
        <v>38</v>
      </c>
      <c r="FK22" s="450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2"/>
    </row>
    <row r="23" spans="1:274" s="280" customFormat="1" ht="11.1" customHeight="1" x14ac:dyDescent="0.2"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FE23" s="279"/>
      <c r="FF23" s="279"/>
      <c r="FG23" s="279"/>
      <c r="FH23" s="279"/>
      <c r="FI23" s="279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</row>
    <row r="24" spans="1:274" s="280" customFormat="1" ht="11.1" customHeight="1" x14ac:dyDescent="0.2"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367" t="s">
        <v>147</v>
      </c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270"/>
      <c r="EV24" s="270"/>
      <c r="EW24" s="366"/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66"/>
      <c r="FL24" s="366"/>
      <c r="FM24" s="366"/>
      <c r="FN24" s="366"/>
      <c r="FO24" s="366"/>
      <c r="FP24" s="366"/>
      <c r="FQ24" s="366"/>
      <c r="FR24" s="366"/>
      <c r="FS24" s="366"/>
      <c r="FT24" s="366"/>
      <c r="FU24" s="366"/>
      <c r="FV24" s="366"/>
      <c r="FW24" s="366"/>
      <c r="FX24" s="366"/>
    </row>
    <row r="25" spans="1:274" s="280" customFormat="1" ht="13.5" customHeight="1" thickBot="1" x14ac:dyDescent="0.25">
      <c r="A25" s="2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FE25" s="279"/>
      <c r="FF25" s="279"/>
      <c r="FG25" s="279"/>
      <c r="FH25" s="279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</row>
    <row r="26" spans="1:274" s="280" customFormat="1" ht="10.5" customHeight="1" x14ac:dyDescent="0.2">
      <c r="A26" s="453" t="s">
        <v>39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8" t="s">
        <v>40</v>
      </c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8" t="s">
        <v>125</v>
      </c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8" t="s">
        <v>188</v>
      </c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454" t="s">
        <v>42</v>
      </c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6"/>
      <c r="DQ26" s="457" t="s">
        <v>80</v>
      </c>
      <c r="DR26" s="458"/>
      <c r="DS26" s="369" t="s">
        <v>43</v>
      </c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369"/>
      <c r="FL26" s="369"/>
      <c r="FM26" s="369"/>
      <c r="FN26" s="369"/>
      <c r="FO26" s="369"/>
      <c r="FP26" s="369"/>
      <c r="FQ26" s="369"/>
      <c r="FR26" s="369"/>
      <c r="FS26" s="369"/>
      <c r="FT26" s="369"/>
      <c r="FU26" s="369"/>
      <c r="FV26" s="369"/>
      <c r="FW26" s="369"/>
      <c r="FX26" s="463"/>
    </row>
    <row r="27" spans="1:274" s="280" customFormat="1" ht="10.5" customHeight="1" x14ac:dyDescent="0.2">
      <c r="A27" s="435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70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70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70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437" t="s">
        <v>44</v>
      </c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438"/>
      <c r="DQ27" s="459"/>
      <c r="DR27" s="460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6"/>
      <c r="FL27" s="366"/>
      <c r="FM27" s="366"/>
      <c r="FN27" s="366"/>
      <c r="FO27" s="366"/>
      <c r="FP27" s="366"/>
      <c r="FQ27" s="366"/>
      <c r="FR27" s="366"/>
      <c r="FS27" s="366"/>
      <c r="FT27" s="366"/>
      <c r="FU27" s="366"/>
      <c r="FV27" s="366"/>
      <c r="FW27" s="366"/>
      <c r="FX27" s="433"/>
    </row>
    <row r="28" spans="1:274" s="280" customFormat="1" ht="10.5" customHeight="1" x14ac:dyDescent="0.2">
      <c r="A28" s="43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22"/>
      <c r="CY28" s="279" t="s">
        <v>45</v>
      </c>
      <c r="CZ28" s="439" t="s">
        <v>250</v>
      </c>
      <c r="DA28" s="439"/>
      <c r="DB28" s="439"/>
      <c r="DC28" s="280" t="s">
        <v>8</v>
      </c>
      <c r="DP28" s="23"/>
      <c r="DQ28" s="459"/>
      <c r="DR28" s="460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/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/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366"/>
      <c r="FL28" s="366"/>
      <c r="FM28" s="366"/>
      <c r="FN28" s="366"/>
      <c r="FO28" s="366"/>
      <c r="FP28" s="366"/>
      <c r="FQ28" s="366"/>
      <c r="FR28" s="366"/>
      <c r="FS28" s="366"/>
      <c r="FT28" s="366"/>
      <c r="FU28" s="366"/>
      <c r="FV28" s="366"/>
      <c r="FW28" s="366"/>
      <c r="FX28" s="433"/>
    </row>
    <row r="29" spans="1:274" s="280" customFormat="1" ht="3" customHeight="1" x14ac:dyDescent="0.2">
      <c r="A29" s="435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24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461"/>
      <c r="DR29" s="462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366"/>
      <c r="FL29" s="366"/>
      <c r="FM29" s="366"/>
      <c r="FN29" s="366"/>
      <c r="FO29" s="366"/>
      <c r="FP29" s="366"/>
      <c r="FQ29" s="366"/>
      <c r="FR29" s="366"/>
      <c r="FS29" s="366"/>
      <c r="FT29" s="366"/>
      <c r="FU29" s="366"/>
      <c r="FV29" s="366"/>
      <c r="FW29" s="366"/>
      <c r="FX29" s="433"/>
    </row>
    <row r="30" spans="1:274" s="280" customFormat="1" ht="26.25" customHeight="1" x14ac:dyDescent="0.2">
      <c r="A30" s="435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 t="s">
        <v>46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 t="s">
        <v>47</v>
      </c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274" t="s">
        <v>46</v>
      </c>
      <c r="DR30" s="274" t="s">
        <v>47</v>
      </c>
      <c r="DS30" s="366" t="s">
        <v>48</v>
      </c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 t="s">
        <v>49</v>
      </c>
      <c r="EW30" s="366"/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66"/>
      <c r="FK30" s="366"/>
      <c r="FL30" s="366"/>
      <c r="FM30" s="366"/>
      <c r="FN30" s="366"/>
      <c r="FO30" s="366"/>
      <c r="FP30" s="366"/>
      <c r="FQ30" s="366"/>
      <c r="FR30" s="366"/>
      <c r="FS30" s="366"/>
      <c r="FT30" s="366"/>
      <c r="FU30" s="366"/>
      <c r="FV30" s="366"/>
      <c r="FW30" s="366"/>
      <c r="FX30" s="433"/>
    </row>
    <row r="31" spans="1:274" s="280" customFormat="1" ht="11.1" customHeight="1" x14ac:dyDescent="0.2">
      <c r="A31" s="435">
        <v>1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71">
        <v>2</v>
      </c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>
        <v>3</v>
      </c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>
        <v>4</v>
      </c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436">
        <v>5</v>
      </c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>
        <v>6</v>
      </c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277">
        <v>7</v>
      </c>
      <c r="DR31" s="277">
        <v>8</v>
      </c>
      <c r="DS31" s="366">
        <v>9</v>
      </c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>
        <v>10</v>
      </c>
      <c r="EW31" s="366"/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  <c r="FK31" s="366"/>
      <c r="FL31" s="366"/>
      <c r="FM31" s="366"/>
      <c r="FN31" s="366"/>
      <c r="FO31" s="366"/>
      <c r="FP31" s="366"/>
      <c r="FQ31" s="366"/>
      <c r="FR31" s="366"/>
      <c r="FS31" s="366"/>
      <c r="FT31" s="366"/>
      <c r="FU31" s="366"/>
      <c r="FV31" s="366"/>
      <c r="FW31" s="366"/>
      <c r="FX31" s="433"/>
    </row>
    <row r="32" spans="1:274" s="280" customFormat="1" ht="27" customHeight="1" x14ac:dyDescent="0.2">
      <c r="A32" s="383" t="s">
        <v>194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5"/>
      <c r="AX32" s="434" t="s">
        <v>239</v>
      </c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24">
        <v>612</v>
      </c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8"/>
      <c r="DB32" s="428"/>
      <c r="DC32" s="428"/>
      <c r="DD32" s="428"/>
      <c r="DE32" s="428"/>
      <c r="DF32" s="428"/>
      <c r="DG32" s="428"/>
      <c r="DH32" s="428"/>
      <c r="DI32" s="428"/>
      <c r="DJ32" s="428"/>
      <c r="DK32" s="428"/>
      <c r="DL32" s="428"/>
      <c r="DM32" s="428"/>
      <c r="DN32" s="428"/>
      <c r="DO32" s="428"/>
      <c r="DP32" s="428"/>
      <c r="DQ32" s="275"/>
      <c r="DR32" s="276"/>
      <c r="DS32" s="432">
        <f>'Поступления и выплаты 2017'!F19</f>
        <v>827400</v>
      </c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2"/>
      <c r="EI32" s="43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 s="428">
        <f t="shared" ref="EV32:EV42" si="0">DS32</f>
        <v>827400</v>
      </c>
      <c r="EW32" s="428"/>
      <c r="EX32" s="428"/>
      <c r="EY32" s="428"/>
      <c r="EZ32" s="428"/>
      <c r="FA32" s="428"/>
      <c r="FB32" s="428"/>
      <c r="FC32" s="428"/>
      <c r="FD32" s="428"/>
      <c r="FE32" s="428"/>
      <c r="FF32" s="428"/>
      <c r="FG32" s="428"/>
      <c r="FH32" s="428"/>
      <c r="FI32" s="428"/>
      <c r="FJ32" s="428"/>
      <c r="FK32" s="428"/>
      <c r="FL32" s="428"/>
      <c r="FM32" s="428"/>
      <c r="FN32" s="428"/>
      <c r="FO32" s="428"/>
      <c r="FP32" s="428"/>
      <c r="FQ32" s="428"/>
      <c r="FR32" s="428"/>
      <c r="FS32" s="428"/>
      <c r="FT32" s="428"/>
      <c r="FU32" s="428"/>
      <c r="FV32" s="428"/>
      <c r="FW32" s="428"/>
      <c r="FX32" s="429"/>
      <c r="GA32" s="364" t="s">
        <v>189</v>
      </c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4"/>
      <c r="GQ32" s="364"/>
      <c r="GR32" s="364"/>
      <c r="GS32" s="364"/>
      <c r="GT32" s="364"/>
      <c r="GU32" s="364"/>
      <c r="GV32" s="364"/>
      <c r="GW32" s="364"/>
      <c r="GX32" s="364"/>
      <c r="GY32" s="364"/>
      <c r="GZ32" s="364"/>
      <c r="HA32" s="364"/>
      <c r="HB32" s="364"/>
      <c r="HC32" s="364"/>
      <c r="HD32" s="364"/>
      <c r="HE32" s="364"/>
      <c r="HF32" s="364"/>
      <c r="HG32" s="364"/>
      <c r="HH32" s="364"/>
      <c r="HI32" s="364"/>
      <c r="HJ32" s="364"/>
      <c r="HK32" s="364"/>
      <c r="HL32" s="364"/>
      <c r="HM32" s="364"/>
      <c r="HN32" s="364"/>
      <c r="HO32" s="364"/>
      <c r="HP32" s="364"/>
      <c r="HQ32" s="364"/>
      <c r="HR32" s="364"/>
      <c r="HS32" s="364"/>
      <c r="HT32" s="364"/>
      <c r="HU32" s="364"/>
      <c r="HV32" s="364"/>
      <c r="HW32" s="364"/>
      <c r="HX32" s="364"/>
      <c r="HY32" s="364"/>
      <c r="HZ32" s="364"/>
      <c r="IA32" s="364"/>
      <c r="IB32" s="364"/>
      <c r="IC32" s="364"/>
      <c r="ID32" s="364"/>
      <c r="IE32" s="364"/>
      <c r="IF32" s="364"/>
      <c r="IG32" s="364"/>
      <c r="IH32" s="364"/>
      <c r="II32" s="364"/>
      <c r="IJ32" s="364"/>
      <c r="IK32" s="364"/>
      <c r="IL32" s="364"/>
      <c r="IM32" s="364"/>
      <c r="IN32" s="364"/>
      <c r="IO32" s="364"/>
      <c r="IP32" s="364"/>
      <c r="IQ32" s="364"/>
      <c r="IR32" s="364"/>
      <c r="IS32" s="364"/>
      <c r="IT32" s="364"/>
      <c r="IU32" s="364"/>
      <c r="IV32" s="364"/>
      <c r="IW32" s="364"/>
      <c r="IX32" s="364"/>
      <c r="IY32" s="364"/>
      <c r="IZ32" s="364"/>
      <c r="JA32" s="364"/>
      <c r="JB32" s="364"/>
      <c r="JC32" s="364"/>
      <c r="JD32" s="364"/>
      <c r="JE32" s="364"/>
      <c r="JF32" s="364"/>
      <c r="JG32" s="364"/>
      <c r="JH32" s="364"/>
      <c r="JI32" s="364"/>
      <c r="JJ32" s="364"/>
      <c r="JK32" s="364"/>
      <c r="JL32" s="364"/>
      <c r="JM32" s="364"/>
      <c r="JN32" s="364"/>
    </row>
    <row r="33" spans="1:274" s="280" customFormat="1" ht="27" customHeight="1" x14ac:dyDescent="0.2">
      <c r="A33" s="383" t="s">
        <v>194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5"/>
      <c r="AX33" s="434" t="s">
        <v>303</v>
      </c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24">
        <v>612</v>
      </c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275"/>
      <c r="DR33" s="276"/>
      <c r="DS33" s="432">
        <v>200000</v>
      </c>
      <c r="DT33" s="432"/>
      <c r="DU33" s="432"/>
      <c r="DV33" s="432"/>
      <c r="DW33" s="432"/>
      <c r="DX33" s="432"/>
      <c r="DY33" s="432"/>
      <c r="DZ33" s="432"/>
      <c r="EA33" s="432"/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2"/>
      <c r="ET33" s="432"/>
      <c r="EU33" s="432"/>
      <c r="EV33" s="428">
        <f t="shared" ref="EV33" si="1">DS33</f>
        <v>200000</v>
      </c>
      <c r="EW33" s="428"/>
      <c r="EX33" s="428"/>
      <c r="EY33" s="428"/>
      <c r="EZ33" s="428"/>
      <c r="FA33" s="428"/>
      <c r="FB33" s="428"/>
      <c r="FC33" s="428"/>
      <c r="FD33" s="428"/>
      <c r="FE33" s="428"/>
      <c r="FF33" s="428"/>
      <c r="FG33" s="428"/>
      <c r="FH33" s="428"/>
      <c r="FI33" s="428"/>
      <c r="FJ33" s="428"/>
      <c r="FK33" s="428"/>
      <c r="FL33" s="428"/>
      <c r="FM33" s="428"/>
      <c r="FN33" s="428"/>
      <c r="FO33" s="428"/>
      <c r="FP33" s="428"/>
      <c r="FQ33" s="428"/>
      <c r="FR33" s="428"/>
      <c r="FS33" s="428"/>
      <c r="FT33" s="428"/>
      <c r="FU33" s="428"/>
      <c r="FV33" s="428"/>
      <c r="FW33" s="428"/>
      <c r="FX33" s="429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  <c r="HD33" s="268"/>
      <c r="HE33" s="268"/>
      <c r="HF33" s="268"/>
      <c r="HG33" s="268"/>
      <c r="HH33" s="268"/>
      <c r="HI33" s="268"/>
      <c r="HJ33" s="268"/>
      <c r="HK33" s="268"/>
      <c r="HL33" s="268"/>
      <c r="HM33" s="268"/>
      <c r="HN33" s="268"/>
      <c r="HO33" s="268"/>
      <c r="HP33" s="268"/>
      <c r="HQ33" s="268"/>
      <c r="HR33" s="268"/>
      <c r="HS33" s="268"/>
      <c r="HT33" s="268"/>
      <c r="HU33" s="268"/>
      <c r="HV33" s="268"/>
      <c r="HW33" s="268"/>
      <c r="HX33" s="268"/>
      <c r="HY33" s="268"/>
      <c r="HZ33" s="268"/>
      <c r="IA33" s="268"/>
      <c r="IB33" s="268"/>
      <c r="IC33" s="268"/>
      <c r="ID33" s="268"/>
      <c r="IE33" s="268"/>
      <c r="IF33" s="268"/>
      <c r="IG33" s="268"/>
      <c r="IH33" s="268"/>
      <c r="II33" s="268"/>
      <c r="IJ33" s="268"/>
      <c r="IK33" s="268"/>
      <c r="IL33" s="268"/>
      <c r="IM33" s="268"/>
      <c r="IN33" s="268"/>
      <c r="IO33" s="268"/>
      <c r="IP33" s="268"/>
      <c r="IQ33" s="268"/>
      <c r="IR33" s="268"/>
      <c r="IS33" s="268"/>
      <c r="IT33" s="268"/>
      <c r="IU33" s="268"/>
      <c r="IV33" s="268"/>
      <c r="IW33" s="268"/>
      <c r="IX33" s="268"/>
      <c r="IY33" s="268"/>
      <c r="IZ33" s="268"/>
      <c r="JA33" s="268"/>
      <c r="JB33" s="268"/>
      <c r="JC33" s="268"/>
      <c r="JD33" s="268"/>
      <c r="JE33" s="268"/>
      <c r="JF33" s="268"/>
      <c r="JG33" s="268"/>
      <c r="JH33" s="268"/>
      <c r="JI33" s="268"/>
      <c r="JJ33" s="268"/>
      <c r="JK33" s="268"/>
      <c r="JL33" s="268"/>
      <c r="JM33" s="268"/>
      <c r="JN33" s="268"/>
    </row>
    <row r="34" spans="1:274" s="280" customFormat="1" ht="27" customHeight="1" x14ac:dyDescent="0.2">
      <c r="A34" s="383" t="s">
        <v>246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5"/>
      <c r="AX34" s="434" t="s">
        <v>238</v>
      </c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24">
        <v>612</v>
      </c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275"/>
      <c r="DR34" s="276"/>
      <c r="DS34" s="432">
        <f>'Поступления и выплаты 2017'!G31</f>
        <v>181800</v>
      </c>
      <c r="DT34" s="432"/>
      <c r="DU34" s="432"/>
      <c r="DV34" s="432"/>
      <c r="DW34" s="432"/>
      <c r="DX34" s="432"/>
      <c r="DY34" s="432"/>
      <c r="DZ34" s="432"/>
      <c r="EA34" s="432"/>
      <c r="EB34" s="432"/>
      <c r="EC34" s="432"/>
      <c r="ED34" s="432"/>
      <c r="EE34" s="432"/>
      <c r="EF34" s="432"/>
      <c r="EG34" s="432"/>
      <c r="EH34" s="432"/>
      <c r="EI34" s="432"/>
      <c r="EJ34" s="432"/>
      <c r="EK34" s="432"/>
      <c r="EL34" s="432"/>
      <c r="EM34" s="432"/>
      <c r="EN34" s="432"/>
      <c r="EO34" s="432"/>
      <c r="EP34" s="432"/>
      <c r="EQ34" s="432"/>
      <c r="ER34" s="432"/>
      <c r="ES34" s="432"/>
      <c r="ET34" s="432"/>
      <c r="EU34" s="432"/>
      <c r="EV34" s="428">
        <f t="shared" si="0"/>
        <v>181800</v>
      </c>
      <c r="EW34" s="428"/>
      <c r="EX34" s="428"/>
      <c r="EY34" s="428"/>
      <c r="EZ34" s="428"/>
      <c r="FA34" s="428"/>
      <c r="FB34" s="428"/>
      <c r="FC34" s="428"/>
      <c r="FD34" s="428"/>
      <c r="FE34" s="428"/>
      <c r="FF34" s="428"/>
      <c r="FG34" s="428"/>
      <c r="FH34" s="428"/>
      <c r="FI34" s="428"/>
      <c r="FJ34" s="428"/>
      <c r="FK34" s="428"/>
      <c r="FL34" s="428"/>
      <c r="FM34" s="428"/>
      <c r="FN34" s="428"/>
      <c r="FO34" s="428"/>
      <c r="FP34" s="428"/>
      <c r="FQ34" s="428"/>
      <c r="FR34" s="428"/>
      <c r="FS34" s="428"/>
      <c r="FT34" s="428"/>
      <c r="FU34" s="428"/>
      <c r="FV34" s="428"/>
      <c r="FW34" s="428"/>
      <c r="FX34" s="429"/>
      <c r="GA34" s="364" t="s">
        <v>189</v>
      </c>
      <c r="GB34" s="364"/>
      <c r="GC34" s="364"/>
      <c r="GD34" s="364"/>
      <c r="GE34" s="364"/>
      <c r="GF34" s="364"/>
      <c r="GG34" s="364"/>
      <c r="GH34" s="364"/>
      <c r="GI34" s="364"/>
      <c r="GJ34" s="364"/>
      <c r="GK34" s="364"/>
      <c r="GL34" s="364"/>
      <c r="GM34" s="364"/>
      <c r="GN34" s="364"/>
      <c r="GO34" s="364"/>
      <c r="GP34" s="364"/>
      <c r="GQ34" s="364"/>
      <c r="GR34" s="364"/>
      <c r="GS34" s="364"/>
      <c r="GT34" s="364"/>
      <c r="GU34" s="364"/>
      <c r="GV34" s="364"/>
      <c r="GW34" s="364"/>
      <c r="GX34" s="364"/>
      <c r="GY34" s="364"/>
      <c r="GZ34" s="364"/>
      <c r="HA34" s="364"/>
      <c r="HB34" s="364"/>
      <c r="HC34" s="364"/>
      <c r="HD34" s="364"/>
      <c r="HE34" s="364"/>
      <c r="HF34" s="364"/>
      <c r="HG34" s="364"/>
      <c r="HH34" s="364"/>
      <c r="HI34" s="364"/>
      <c r="HJ34" s="364"/>
      <c r="HK34" s="364"/>
      <c r="HL34" s="364"/>
      <c r="HM34" s="364"/>
      <c r="HN34" s="364"/>
      <c r="HO34" s="364"/>
      <c r="HP34" s="364"/>
      <c r="HQ34" s="364"/>
      <c r="HR34" s="364"/>
      <c r="HS34" s="364"/>
      <c r="HT34" s="364"/>
      <c r="HU34" s="364"/>
      <c r="HV34" s="364"/>
      <c r="HW34" s="364"/>
      <c r="HX34" s="364"/>
      <c r="HY34" s="364"/>
      <c r="HZ34" s="364"/>
      <c r="IA34" s="364"/>
      <c r="IB34" s="364"/>
      <c r="IC34" s="364"/>
      <c r="ID34" s="364"/>
      <c r="IE34" s="364"/>
      <c r="IF34" s="364"/>
      <c r="IG34" s="364"/>
      <c r="IH34" s="364"/>
      <c r="II34" s="364"/>
      <c r="IJ34" s="364"/>
      <c r="IK34" s="364"/>
      <c r="IL34" s="364"/>
      <c r="IM34" s="364"/>
      <c r="IN34" s="364"/>
      <c r="IO34" s="364"/>
      <c r="IP34" s="364"/>
      <c r="IQ34" s="364"/>
      <c r="IR34" s="364"/>
      <c r="IS34" s="364"/>
      <c r="IT34" s="364"/>
      <c r="IU34" s="364"/>
      <c r="IV34" s="364"/>
      <c r="IW34" s="364"/>
      <c r="IX34" s="364"/>
      <c r="IY34" s="364"/>
      <c r="IZ34" s="364"/>
      <c r="JA34" s="364"/>
      <c r="JB34" s="364"/>
      <c r="JC34" s="364"/>
      <c r="JD34" s="364"/>
      <c r="JE34" s="364"/>
      <c r="JF34" s="364"/>
      <c r="JG34" s="364"/>
      <c r="JH34" s="364"/>
      <c r="JI34" s="364"/>
      <c r="JJ34" s="364"/>
      <c r="JK34" s="364"/>
      <c r="JL34" s="364"/>
      <c r="JM34" s="364"/>
      <c r="JN34" s="364"/>
    </row>
    <row r="35" spans="1:274" s="280" customFormat="1" ht="39" hidden="1" customHeight="1" x14ac:dyDescent="0.2">
      <c r="A35" s="383" t="s">
        <v>94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5"/>
      <c r="AX35" s="430" t="s">
        <v>174</v>
      </c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24">
        <v>613</v>
      </c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275"/>
      <c r="DR35" s="276"/>
      <c r="DS35" s="432">
        <v>0</v>
      </c>
      <c r="DT35" s="432"/>
      <c r="DU35" s="432"/>
      <c r="DV35" s="432"/>
      <c r="DW35" s="432"/>
      <c r="DX35" s="432"/>
      <c r="DY35" s="432"/>
      <c r="DZ35" s="432"/>
      <c r="EA35" s="432"/>
      <c r="EB35" s="432"/>
      <c r="EC35" s="432"/>
      <c r="ED35" s="432"/>
      <c r="EE35" s="432"/>
      <c r="EF35" s="432"/>
      <c r="EG35" s="432"/>
      <c r="EH35" s="432"/>
      <c r="EI35" s="432"/>
      <c r="EJ35" s="432"/>
      <c r="EK35" s="432"/>
      <c r="EL35" s="432"/>
      <c r="EM35" s="432"/>
      <c r="EN35" s="432"/>
      <c r="EO35" s="432"/>
      <c r="EP35" s="432"/>
      <c r="EQ35" s="432"/>
      <c r="ER35" s="432"/>
      <c r="ES35" s="432"/>
      <c r="ET35" s="432"/>
      <c r="EU35" s="432"/>
      <c r="EV35" s="428">
        <f t="shared" si="0"/>
        <v>0</v>
      </c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9"/>
    </row>
    <row r="36" spans="1:274" s="280" customFormat="1" ht="39" hidden="1" customHeight="1" x14ac:dyDescent="0.2">
      <c r="A36" s="383" t="s">
        <v>175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5"/>
      <c r="AX36" s="430" t="s">
        <v>176</v>
      </c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24">
        <v>614</v>
      </c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431"/>
      <c r="CF36" s="431"/>
      <c r="CG36" s="431"/>
      <c r="CH36" s="431"/>
      <c r="CI36" s="431"/>
      <c r="CJ36" s="431"/>
      <c r="CK36" s="431"/>
      <c r="CL36" s="431"/>
      <c r="CM36" s="431"/>
      <c r="CN36" s="431"/>
      <c r="CO36" s="431"/>
      <c r="CP36" s="428"/>
      <c r="CQ36" s="428"/>
      <c r="CR36" s="428"/>
      <c r="CS36" s="428"/>
      <c r="CT36" s="428"/>
      <c r="CU36" s="428"/>
      <c r="CV36" s="428"/>
      <c r="CW36" s="428"/>
      <c r="CX36" s="428"/>
      <c r="CY36" s="428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275"/>
      <c r="DR36" s="276"/>
      <c r="DS36" s="432"/>
      <c r="DT36" s="432"/>
      <c r="DU36" s="432"/>
      <c r="DV36" s="432"/>
      <c r="DW36" s="432"/>
      <c r="DX36" s="432"/>
      <c r="DY36" s="432"/>
      <c r="DZ36" s="432"/>
      <c r="EA36" s="432"/>
      <c r="EB36" s="432"/>
      <c r="EC36" s="432"/>
      <c r="ED36" s="432"/>
      <c r="EE36" s="432"/>
      <c r="EF36" s="432"/>
      <c r="EG36" s="432"/>
      <c r="EH36" s="432"/>
      <c r="EI36" s="432"/>
      <c r="EJ36" s="432"/>
      <c r="EK36" s="432"/>
      <c r="EL36" s="432"/>
      <c r="EM36" s="432"/>
      <c r="EN36" s="432"/>
      <c r="EO36" s="432"/>
      <c r="EP36" s="432"/>
      <c r="EQ36" s="432"/>
      <c r="ER36" s="432"/>
      <c r="ES36" s="432"/>
      <c r="ET36" s="432"/>
      <c r="EU36" s="432"/>
      <c r="EV36" s="428">
        <f t="shared" si="0"/>
        <v>0</v>
      </c>
      <c r="EW36" s="428"/>
      <c r="EX36" s="428"/>
      <c r="EY36" s="428"/>
      <c r="EZ36" s="428"/>
      <c r="FA36" s="428"/>
      <c r="FB36" s="428"/>
      <c r="FC36" s="428"/>
      <c r="FD36" s="428"/>
      <c r="FE36" s="428"/>
      <c r="FF36" s="428"/>
      <c r="FG36" s="428"/>
      <c r="FH36" s="428"/>
      <c r="FI36" s="428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  <c r="FV36" s="428"/>
      <c r="FW36" s="428"/>
      <c r="FX36" s="429"/>
    </row>
    <row r="37" spans="1:274" s="280" customFormat="1" ht="39" hidden="1" customHeight="1" x14ac:dyDescent="0.2">
      <c r="A37" s="383" t="s">
        <v>94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5"/>
      <c r="AX37" s="421" t="s">
        <v>174</v>
      </c>
      <c r="AY37" s="422"/>
      <c r="AZ37" s="422"/>
      <c r="BA37" s="422"/>
      <c r="BB37" s="422"/>
      <c r="BC37" s="422"/>
      <c r="BD37" s="422"/>
      <c r="BE37" s="422"/>
      <c r="BF37" s="422"/>
      <c r="BG37" s="422"/>
      <c r="BH37" s="423"/>
      <c r="BI37" s="424">
        <v>615</v>
      </c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373"/>
      <c r="BU37" s="374"/>
      <c r="BV37" s="374"/>
      <c r="BW37" s="374"/>
      <c r="BX37" s="374"/>
      <c r="BY37" s="374"/>
      <c r="BZ37" s="374"/>
      <c r="CA37" s="374"/>
      <c r="CB37" s="374"/>
      <c r="CC37" s="374"/>
      <c r="CD37" s="375"/>
      <c r="CE37" s="389"/>
      <c r="CF37" s="390"/>
      <c r="CG37" s="390"/>
      <c r="CH37" s="390"/>
      <c r="CI37" s="390"/>
      <c r="CJ37" s="390"/>
      <c r="CK37" s="390"/>
      <c r="CL37" s="390"/>
      <c r="CM37" s="390"/>
      <c r="CN37" s="390"/>
      <c r="CO37" s="391"/>
      <c r="CP37" s="392"/>
      <c r="CQ37" s="393"/>
      <c r="CR37" s="393"/>
      <c r="CS37" s="393"/>
      <c r="CT37" s="393"/>
      <c r="CU37" s="393"/>
      <c r="CV37" s="393"/>
      <c r="CW37" s="393"/>
      <c r="CX37" s="393"/>
      <c r="CY37" s="393"/>
      <c r="CZ37" s="393"/>
      <c r="DA37" s="393"/>
      <c r="DB37" s="393"/>
      <c r="DC37" s="393"/>
      <c r="DD37" s="393"/>
      <c r="DE37" s="393"/>
      <c r="DF37" s="393"/>
      <c r="DG37" s="393"/>
      <c r="DH37" s="393"/>
      <c r="DI37" s="393"/>
      <c r="DJ37" s="393"/>
      <c r="DK37" s="393"/>
      <c r="DL37" s="393"/>
      <c r="DM37" s="393"/>
      <c r="DN37" s="393"/>
      <c r="DO37" s="393"/>
      <c r="DP37" s="394"/>
      <c r="DQ37" s="275"/>
      <c r="DR37" s="276"/>
      <c r="DS37" s="425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7"/>
      <c r="EV37" s="392">
        <f t="shared" si="0"/>
        <v>0</v>
      </c>
      <c r="EW37" s="393"/>
      <c r="EX37" s="393"/>
      <c r="EY37" s="393"/>
      <c r="EZ37" s="393"/>
      <c r="FA37" s="393"/>
      <c r="FB37" s="393"/>
      <c r="FC37" s="393"/>
      <c r="FD37" s="393"/>
      <c r="FE37" s="393"/>
      <c r="FF37" s="393"/>
      <c r="FG37" s="393"/>
      <c r="FH37" s="393"/>
      <c r="FI37" s="393"/>
      <c r="FJ37" s="393"/>
      <c r="FK37" s="393"/>
      <c r="FL37" s="393"/>
      <c r="FM37" s="393"/>
      <c r="FN37" s="393"/>
      <c r="FO37" s="393"/>
      <c r="FP37" s="393"/>
      <c r="FQ37" s="393"/>
      <c r="FR37" s="393"/>
      <c r="FS37" s="393"/>
      <c r="FT37" s="393"/>
      <c r="FU37" s="393"/>
      <c r="FV37" s="393"/>
      <c r="FW37" s="393"/>
      <c r="FX37" s="401"/>
    </row>
    <row r="38" spans="1:274" s="280" customFormat="1" ht="39" hidden="1" customHeight="1" x14ac:dyDescent="0.2">
      <c r="A38" s="383" t="s">
        <v>177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5"/>
      <c r="AX38" s="421" t="s">
        <v>178</v>
      </c>
      <c r="AY38" s="422"/>
      <c r="AZ38" s="422"/>
      <c r="BA38" s="422"/>
      <c r="BB38" s="422"/>
      <c r="BC38" s="422"/>
      <c r="BD38" s="422"/>
      <c r="BE38" s="422"/>
      <c r="BF38" s="422"/>
      <c r="BG38" s="422"/>
      <c r="BH38" s="423"/>
      <c r="BI38" s="424">
        <v>616</v>
      </c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373"/>
      <c r="BU38" s="374"/>
      <c r="BV38" s="374"/>
      <c r="BW38" s="374"/>
      <c r="BX38" s="374"/>
      <c r="BY38" s="374"/>
      <c r="BZ38" s="374"/>
      <c r="CA38" s="374"/>
      <c r="CB38" s="374"/>
      <c r="CC38" s="374"/>
      <c r="CD38" s="375"/>
      <c r="CE38" s="389"/>
      <c r="CF38" s="390"/>
      <c r="CG38" s="390"/>
      <c r="CH38" s="390"/>
      <c r="CI38" s="390"/>
      <c r="CJ38" s="390"/>
      <c r="CK38" s="390"/>
      <c r="CL38" s="390"/>
      <c r="CM38" s="390"/>
      <c r="CN38" s="390"/>
      <c r="CO38" s="391"/>
      <c r="CP38" s="392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4"/>
      <c r="DQ38" s="275"/>
      <c r="DR38" s="276"/>
      <c r="DS38" s="425">
        <v>0</v>
      </c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7"/>
      <c r="EV38" s="392">
        <f t="shared" si="0"/>
        <v>0</v>
      </c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  <c r="FL38" s="393"/>
      <c r="FM38" s="393"/>
      <c r="FN38" s="393"/>
      <c r="FO38" s="393"/>
      <c r="FP38" s="393"/>
      <c r="FQ38" s="393"/>
      <c r="FR38" s="393"/>
      <c r="FS38" s="393"/>
      <c r="FT38" s="393"/>
      <c r="FU38" s="393"/>
      <c r="FV38" s="393"/>
      <c r="FW38" s="393"/>
      <c r="FX38" s="401"/>
    </row>
    <row r="39" spans="1:274" s="280" customFormat="1" ht="51.75" customHeight="1" x14ac:dyDescent="0.2">
      <c r="A39" s="383" t="s">
        <v>247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5"/>
      <c r="AX39" s="373" t="s">
        <v>248</v>
      </c>
      <c r="AY39" s="374"/>
      <c r="AZ39" s="374"/>
      <c r="BA39" s="374"/>
      <c r="BB39" s="374"/>
      <c r="BC39" s="374"/>
      <c r="BD39" s="374"/>
      <c r="BE39" s="374"/>
      <c r="BF39" s="374"/>
      <c r="BG39" s="374"/>
      <c r="BH39" s="375"/>
      <c r="BI39" s="386">
        <v>612</v>
      </c>
      <c r="BJ39" s="387"/>
      <c r="BK39" s="387"/>
      <c r="BL39" s="387"/>
      <c r="BM39" s="387"/>
      <c r="BN39" s="387"/>
      <c r="BO39" s="387"/>
      <c r="BP39" s="387"/>
      <c r="BQ39" s="387"/>
      <c r="BR39" s="387"/>
      <c r="BS39" s="388"/>
      <c r="BT39" s="373"/>
      <c r="BU39" s="374"/>
      <c r="BV39" s="374"/>
      <c r="BW39" s="374"/>
      <c r="BX39" s="374"/>
      <c r="BY39" s="374"/>
      <c r="BZ39" s="374"/>
      <c r="CA39" s="374"/>
      <c r="CB39" s="374"/>
      <c r="CC39" s="374"/>
      <c r="CD39" s="375"/>
      <c r="CE39" s="389"/>
      <c r="CF39" s="390"/>
      <c r="CG39" s="390"/>
      <c r="CH39" s="390"/>
      <c r="CI39" s="390"/>
      <c r="CJ39" s="390"/>
      <c r="CK39" s="390"/>
      <c r="CL39" s="390"/>
      <c r="CM39" s="390"/>
      <c r="CN39" s="390"/>
      <c r="CO39" s="391"/>
      <c r="CP39" s="392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4"/>
      <c r="DQ39" s="275"/>
      <c r="DR39" s="275"/>
      <c r="DS39" s="392">
        <f>'Поступления и выплаты 2017'!H19</f>
        <v>100000</v>
      </c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4"/>
      <c r="EV39" s="392">
        <f t="shared" si="0"/>
        <v>100000</v>
      </c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393"/>
      <c r="FL39" s="393"/>
      <c r="FM39" s="393"/>
      <c r="FN39" s="393"/>
      <c r="FO39" s="393"/>
      <c r="FP39" s="393"/>
      <c r="FQ39" s="393"/>
      <c r="FR39" s="393"/>
      <c r="FS39" s="393"/>
      <c r="FT39" s="393"/>
      <c r="FU39" s="393"/>
      <c r="FV39" s="393"/>
      <c r="FW39" s="393"/>
      <c r="FX39" s="401"/>
    </row>
    <row r="40" spans="1:274" s="280" customFormat="1" ht="67.5" hidden="1" customHeight="1" x14ac:dyDescent="0.2">
      <c r="A40" s="383" t="s">
        <v>179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5"/>
      <c r="AX40" s="373" t="s">
        <v>180</v>
      </c>
      <c r="AY40" s="374"/>
      <c r="AZ40" s="374"/>
      <c r="BA40" s="374"/>
      <c r="BB40" s="374"/>
      <c r="BC40" s="374"/>
      <c r="BD40" s="374"/>
      <c r="BE40" s="374"/>
      <c r="BF40" s="374"/>
      <c r="BG40" s="374"/>
      <c r="BH40" s="375"/>
      <c r="BI40" s="386">
        <v>225</v>
      </c>
      <c r="BJ40" s="387"/>
      <c r="BK40" s="387"/>
      <c r="BL40" s="387"/>
      <c r="BM40" s="387"/>
      <c r="BN40" s="387"/>
      <c r="BO40" s="387"/>
      <c r="BP40" s="387"/>
      <c r="BQ40" s="387"/>
      <c r="BR40" s="387"/>
      <c r="BS40" s="388"/>
      <c r="BT40" s="373" t="s">
        <v>180</v>
      </c>
      <c r="BU40" s="374"/>
      <c r="BV40" s="374"/>
      <c r="BW40" s="374"/>
      <c r="BX40" s="374"/>
      <c r="BY40" s="374"/>
      <c r="BZ40" s="374"/>
      <c r="CA40" s="374"/>
      <c r="CB40" s="374"/>
      <c r="CC40" s="374"/>
      <c r="CD40" s="375"/>
      <c r="CE40" s="389"/>
      <c r="CF40" s="390"/>
      <c r="CG40" s="390"/>
      <c r="CH40" s="390"/>
      <c r="CI40" s="390"/>
      <c r="CJ40" s="390"/>
      <c r="CK40" s="390"/>
      <c r="CL40" s="390"/>
      <c r="CM40" s="390"/>
      <c r="CN40" s="390"/>
      <c r="CO40" s="391"/>
      <c r="CP40" s="392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3"/>
      <c r="DO40" s="393"/>
      <c r="DP40" s="394"/>
      <c r="DQ40" s="275"/>
      <c r="DR40" s="275"/>
      <c r="DS40" s="392">
        <f>'[4]Поступления и выплаты 2015'!AD39</f>
        <v>0</v>
      </c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  <c r="EF40" s="393"/>
      <c r="EG40" s="393"/>
      <c r="EH40" s="393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4"/>
      <c r="EV40" s="392">
        <f t="shared" si="0"/>
        <v>0</v>
      </c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3"/>
      <c r="FL40" s="393"/>
      <c r="FM40" s="393"/>
      <c r="FN40" s="393"/>
      <c r="FO40" s="393"/>
      <c r="FP40" s="393"/>
      <c r="FQ40" s="393"/>
      <c r="FR40" s="393"/>
      <c r="FS40" s="393"/>
      <c r="FT40" s="393"/>
      <c r="FU40" s="393"/>
      <c r="FV40" s="393"/>
      <c r="FW40" s="393"/>
      <c r="FX40" s="401"/>
    </row>
    <row r="41" spans="1:274" s="280" customFormat="1" ht="45" hidden="1" customHeight="1" x14ac:dyDescent="0.2">
      <c r="A41" s="383" t="s">
        <v>181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5"/>
      <c r="AX41" s="373" t="s">
        <v>182</v>
      </c>
      <c r="AY41" s="374"/>
      <c r="AZ41" s="374"/>
      <c r="BA41" s="374"/>
      <c r="BB41" s="374"/>
      <c r="BC41" s="374"/>
      <c r="BD41" s="374"/>
      <c r="BE41" s="374"/>
      <c r="BF41" s="374"/>
      <c r="BG41" s="374"/>
      <c r="BH41" s="375"/>
      <c r="BI41" s="386">
        <v>226</v>
      </c>
      <c r="BJ41" s="387"/>
      <c r="BK41" s="387"/>
      <c r="BL41" s="387"/>
      <c r="BM41" s="387"/>
      <c r="BN41" s="387"/>
      <c r="BO41" s="387"/>
      <c r="BP41" s="387"/>
      <c r="BQ41" s="387"/>
      <c r="BR41" s="387"/>
      <c r="BS41" s="388"/>
      <c r="BT41" s="373" t="s">
        <v>182</v>
      </c>
      <c r="BU41" s="374"/>
      <c r="BV41" s="374"/>
      <c r="BW41" s="374"/>
      <c r="BX41" s="374"/>
      <c r="BY41" s="374"/>
      <c r="BZ41" s="374"/>
      <c r="CA41" s="374"/>
      <c r="CB41" s="374"/>
      <c r="CC41" s="374"/>
      <c r="CD41" s="375"/>
      <c r="CE41" s="389"/>
      <c r="CF41" s="390"/>
      <c r="CG41" s="390"/>
      <c r="CH41" s="390"/>
      <c r="CI41" s="390"/>
      <c r="CJ41" s="390"/>
      <c r="CK41" s="390"/>
      <c r="CL41" s="390"/>
      <c r="CM41" s="390"/>
      <c r="CN41" s="390"/>
      <c r="CO41" s="391"/>
      <c r="CP41" s="392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4"/>
      <c r="DQ41" s="142">
        <v>9220</v>
      </c>
      <c r="DR41" s="275">
        <v>0</v>
      </c>
      <c r="DS41" s="392">
        <f>'[4]Поступления и выплаты 2015'!AB77</f>
        <v>0</v>
      </c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3"/>
      <c r="EF41" s="393"/>
      <c r="EG41" s="393"/>
      <c r="EH41" s="393"/>
      <c r="EI41" s="393"/>
      <c r="EJ41" s="393"/>
      <c r="EK41" s="393"/>
      <c r="EL41" s="393"/>
      <c r="EM41" s="393"/>
      <c r="EN41" s="393"/>
      <c r="EO41" s="393"/>
      <c r="EP41" s="393"/>
      <c r="EQ41" s="393"/>
      <c r="ER41" s="393"/>
      <c r="ES41" s="393"/>
      <c r="ET41" s="393"/>
      <c r="EU41" s="394"/>
      <c r="EV41" s="392">
        <f t="shared" si="0"/>
        <v>0</v>
      </c>
      <c r="EW41" s="393"/>
      <c r="EX41" s="393"/>
      <c r="EY41" s="393"/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  <c r="FL41" s="393"/>
      <c r="FM41" s="393"/>
      <c r="FN41" s="393"/>
      <c r="FO41" s="393"/>
      <c r="FP41" s="393"/>
      <c r="FQ41" s="393"/>
      <c r="FR41" s="393"/>
      <c r="FS41" s="393"/>
      <c r="FT41" s="393"/>
      <c r="FU41" s="393"/>
      <c r="FV41" s="393"/>
      <c r="FW41" s="393"/>
      <c r="FX41" s="401"/>
    </row>
    <row r="42" spans="1:274" s="280" customFormat="1" ht="67.5" hidden="1" customHeight="1" x14ac:dyDescent="0.2">
      <c r="A42" s="383" t="s">
        <v>183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5"/>
      <c r="AX42" s="373" t="s">
        <v>184</v>
      </c>
      <c r="AY42" s="374"/>
      <c r="AZ42" s="374"/>
      <c r="BA42" s="374"/>
      <c r="BB42" s="374"/>
      <c r="BC42" s="374"/>
      <c r="BD42" s="374"/>
      <c r="BE42" s="374"/>
      <c r="BF42" s="374"/>
      <c r="BG42" s="374"/>
      <c r="BH42" s="375"/>
      <c r="BI42" s="386">
        <v>226</v>
      </c>
      <c r="BJ42" s="387"/>
      <c r="BK42" s="387"/>
      <c r="BL42" s="387"/>
      <c r="BM42" s="387"/>
      <c r="BN42" s="387"/>
      <c r="BO42" s="387"/>
      <c r="BP42" s="387"/>
      <c r="BQ42" s="387"/>
      <c r="BR42" s="387"/>
      <c r="BS42" s="388"/>
      <c r="BT42" s="373" t="s">
        <v>184</v>
      </c>
      <c r="BU42" s="374"/>
      <c r="BV42" s="374"/>
      <c r="BW42" s="374"/>
      <c r="BX42" s="374"/>
      <c r="BY42" s="374"/>
      <c r="BZ42" s="374"/>
      <c r="CA42" s="374"/>
      <c r="CB42" s="374"/>
      <c r="CC42" s="374"/>
      <c r="CD42" s="375"/>
      <c r="CE42" s="389"/>
      <c r="CF42" s="390"/>
      <c r="CG42" s="390"/>
      <c r="CH42" s="390"/>
      <c r="CI42" s="390"/>
      <c r="CJ42" s="390"/>
      <c r="CK42" s="390"/>
      <c r="CL42" s="390"/>
      <c r="CM42" s="390"/>
      <c r="CN42" s="390"/>
      <c r="CO42" s="391"/>
      <c r="CP42" s="392"/>
      <c r="CQ42" s="393"/>
      <c r="CR42" s="393"/>
      <c r="CS42" s="393"/>
      <c r="CT42" s="393"/>
      <c r="CU42" s="393"/>
      <c r="CV42" s="393"/>
      <c r="CW42" s="393"/>
      <c r="CX42" s="393"/>
      <c r="CY42" s="393"/>
      <c r="CZ42" s="393"/>
      <c r="DA42" s="393"/>
      <c r="DB42" s="393"/>
      <c r="DC42" s="393"/>
      <c r="DD42" s="393"/>
      <c r="DE42" s="393"/>
      <c r="DF42" s="393"/>
      <c r="DG42" s="393"/>
      <c r="DH42" s="393"/>
      <c r="DI42" s="393"/>
      <c r="DJ42" s="393"/>
      <c r="DK42" s="393"/>
      <c r="DL42" s="393"/>
      <c r="DM42" s="393"/>
      <c r="DN42" s="393"/>
      <c r="DO42" s="393"/>
      <c r="DP42" s="394"/>
      <c r="DQ42" s="278">
        <v>9950010</v>
      </c>
      <c r="DR42" s="275">
        <v>0</v>
      </c>
      <c r="DS42" s="392">
        <f>'[4]Поступления и выплаты 2015'!AB78</f>
        <v>0</v>
      </c>
      <c r="DT42" s="393"/>
      <c r="DU42" s="393"/>
      <c r="DV42" s="393"/>
      <c r="DW42" s="393"/>
      <c r="DX42" s="393"/>
      <c r="DY42" s="393"/>
      <c r="DZ42" s="393"/>
      <c r="EA42" s="393"/>
      <c r="EB42" s="393"/>
      <c r="EC42" s="393"/>
      <c r="ED42" s="393"/>
      <c r="EE42" s="393"/>
      <c r="EF42" s="393"/>
      <c r="EG42" s="393"/>
      <c r="EH42" s="393"/>
      <c r="EI42" s="393"/>
      <c r="EJ42" s="393"/>
      <c r="EK42" s="393"/>
      <c r="EL42" s="393"/>
      <c r="EM42" s="393"/>
      <c r="EN42" s="393"/>
      <c r="EO42" s="393"/>
      <c r="EP42" s="393"/>
      <c r="EQ42" s="393"/>
      <c r="ER42" s="393"/>
      <c r="ES42" s="393"/>
      <c r="ET42" s="393"/>
      <c r="EU42" s="394"/>
      <c r="EV42" s="392">
        <f t="shared" si="0"/>
        <v>0</v>
      </c>
      <c r="EW42" s="393"/>
      <c r="EX42" s="393"/>
      <c r="EY42" s="393"/>
      <c r="EZ42" s="393"/>
      <c r="FA42" s="393"/>
      <c r="FB42" s="393"/>
      <c r="FC42" s="393"/>
      <c r="FD42" s="393"/>
      <c r="FE42" s="393"/>
      <c r="FF42" s="393"/>
      <c r="FG42" s="393"/>
      <c r="FH42" s="393"/>
      <c r="FI42" s="393"/>
      <c r="FJ42" s="393"/>
      <c r="FK42" s="393"/>
      <c r="FL42" s="393"/>
      <c r="FM42" s="393"/>
      <c r="FN42" s="393"/>
      <c r="FO42" s="393"/>
      <c r="FP42" s="393"/>
      <c r="FQ42" s="393"/>
      <c r="FR42" s="393"/>
      <c r="FS42" s="393"/>
      <c r="FT42" s="393"/>
      <c r="FU42" s="393"/>
      <c r="FV42" s="393"/>
      <c r="FW42" s="393"/>
      <c r="FX42" s="401"/>
    </row>
    <row r="43" spans="1:274" s="280" customFormat="1" ht="12.75" customHeight="1" thickBot="1" x14ac:dyDescent="0.25">
      <c r="BP43" s="281"/>
      <c r="BQ43" s="281"/>
      <c r="BR43" s="281"/>
      <c r="BS43" s="281"/>
      <c r="CE43" s="27"/>
      <c r="CF43" s="27"/>
      <c r="CG43" s="27"/>
      <c r="CH43" s="27"/>
      <c r="CI43" s="27"/>
      <c r="CJ43" s="27"/>
      <c r="CK43" s="27"/>
      <c r="CL43" s="27"/>
      <c r="CM43" s="27"/>
      <c r="CN43" s="28" t="s">
        <v>50</v>
      </c>
      <c r="CO43" s="281"/>
      <c r="CP43" s="402">
        <f>SUM(CP34:DP42)</f>
        <v>0</v>
      </c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66"/>
      <c r="DR43" s="67">
        <f>SUM(DR39:DR42)</f>
        <v>0</v>
      </c>
      <c r="DS43" s="404">
        <f>SUM(DS32:ET40)</f>
        <v>1309200</v>
      </c>
      <c r="DT43" s="404"/>
      <c r="DU43" s="404"/>
      <c r="DV43" s="404"/>
      <c r="DW43" s="404"/>
      <c r="DX43" s="404"/>
      <c r="DY43" s="404"/>
      <c r="DZ43" s="404"/>
      <c r="EA43" s="404"/>
      <c r="EB43" s="404"/>
      <c r="EC43" s="404"/>
      <c r="ED43" s="404"/>
      <c r="EE43" s="404"/>
      <c r="EF43" s="404"/>
      <c r="EG43" s="404"/>
      <c r="EH43" s="404"/>
      <c r="EI43" s="404"/>
      <c r="EJ43" s="404"/>
      <c r="EK43" s="404"/>
      <c r="EL43" s="404"/>
      <c r="EM43" s="404"/>
      <c r="EN43" s="404"/>
      <c r="EO43" s="404"/>
      <c r="EP43" s="404"/>
      <c r="EQ43" s="404"/>
      <c r="ER43" s="404"/>
      <c r="ES43" s="404"/>
      <c r="ET43" s="404"/>
      <c r="EU43" s="404"/>
      <c r="EV43" s="404">
        <f>SUM(EV32:FW40)</f>
        <v>1309200</v>
      </c>
      <c r="EW43" s="404"/>
      <c r="EX43" s="404"/>
      <c r="EY43" s="404"/>
      <c r="EZ43" s="404"/>
      <c r="FA43" s="404"/>
      <c r="FB43" s="404"/>
      <c r="FC43" s="404"/>
      <c r="FD43" s="404"/>
      <c r="FE43" s="404"/>
      <c r="FF43" s="404"/>
      <c r="FG43" s="404"/>
      <c r="FH43" s="404"/>
      <c r="FI43" s="404"/>
      <c r="FJ43" s="404"/>
      <c r="FK43" s="404"/>
      <c r="FL43" s="404"/>
      <c r="FM43" s="404"/>
      <c r="FN43" s="404"/>
      <c r="FO43" s="404"/>
      <c r="FP43" s="404"/>
      <c r="FQ43" s="404"/>
      <c r="FR43" s="404"/>
      <c r="FS43" s="404"/>
      <c r="FT43" s="404"/>
      <c r="FU43" s="404"/>
      <c r="FV43" s="404"/>
      <c r="FW43" s="404"/>
      <c r="FX43" s="404"/>
    </row>
    <row r="44" spans="1:274" ht="5.0999999999999996" customHeight="1" thickBot="1" x14ac:dyDescent="0.25"/>
    <row r="45" spans="1:274" s="280" customFormat="1" ht="11.1" customHeight="1" x14ac:dyDescent="0.2">
      <c r="FG45" s="279"/>
      <c r="FH45" s="279"/>
      <c r="FI45" s="279" t="s">
        <v>51</v>
      </c>
      <c r="FK45" s="405" t="s">
        <v>52</v>
      </c>
      <c r="FL45" s="406"/>
      <c r="FM45" s="406"/>
      <c r="FN45" s="406"/>
      <c r="FO45" s="406"/>
      <c r="FP45" s="406"/>
      <c r="FQ45" s="406"/>
      <c r="FR45" s="406"/>
      <c r="FS45" s="406"/>
      <c r="FT45" s="406"/>
      <c r="FU45" s="406"/>
      <c r="FV45" s="406"/>
      <c r="FW45" s="406"/>
      <c r="FX45" s="407"/>
    </row>
    <row r="46" spans="1:274" s="280" customFormat="1" ht="11.1" customHeight="1" thickBot="1" x14ac:dyDescent="0.25"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FG46" s="279"/>
      <c r="FH46" s="279"/>
      <c r="FI46" s="279" t="s">
        <v>53</v>
      </c>
      <c r="FK46" s="408">
        <v>1</v>
      </c>
      <c r="FL46" s="409"/>
      <c r="FM46" s="409"/>
      <c r="FN46" s="409"/>
      <c r="FO46" s="409"/>
      <c r="FP46" s="409"/>
      <c r="FQ46" s="409"/>
      <c r="FR46" s="409"/>
      <c r="FS46" s="409"/>
      <c r="FT46" s="409"/>
      <c r="FU46" s="409"/>
      <c r="FV46" s="409"/>
      <c r="FW46" s="409"/>
      <c r="FX46" s="410"/>
    </row>
    <row r="47" spans="1:274" s="280" customFormat="1" ht="11.1" customHeight="1" x14ac:dyDescent="0.2"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FG47" s="279"/>
      <c r="FH47" s="279"/>
      <c r="FI47" s="279"/>
      <c r="FK47" s="270"/>
      <c r="FL47" s="270"/>
      <c r="FM47" s="270"/>
      <c r="FN47" s="270"/>
      <c r="FO47" s="270"/>
      <c r="FP47" s="270"/>
      <c r="FQ47" s="270"/>
      <c r="FR47" s="270"/>
      <c r="FS47" s="270"/>
      <c r="FT47" s="270"/>
      <c r="FU47" s="270"/>
      <c r="FV47" s="270"/>
      <c r="FW47" s="270"/>
      <c r="FX47" s="270"/>
    </row>
    <row r="48" spans="1:274" s="280" customFormat="1" ht="11.1" customHeight="1" x14ac:dyDescent="0.2"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FG48" s="279"/>
      <c r="FH48" s="279"/>
      <c r="FI48" s="279"/>
      <c r="FK48" s="270"/>
      <c r="FL48" s="270"/>
      <c r="FM48" s="270"/>
      <c r="FN48" s="270"/>
      <c r="FO48" s="270"/>
      <c r="FP48" s="270"/>
      <c r="FQ48" s="270"/>
      <c r="FR48" s="270"/>
      <c r="FS48" s="270"/>
      <c r="FT48" s="270"/>
      <c r="FU48" s="270"/>
      <c r="FV48" s="270"/>
      <c r="FW48" s="270"/>
      <c r="FX48" s="270"/>
    </row>
    <row r="49" spans="1:180" s="280" customFormat="1" ht="11.1" customHeight="1" x14ac:dyDescent="0.2"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FG49" s="279"/>
      <c r="FH49" s="279"/>
      <c r="FI49" s="279"/>
      <c r="FK49" s="270"/>
      <c r="FL49" s="270"/>
      <c r="FM49" s="270"/>
      <c r="FN49" s="270"/>
      <c r="FO49" s="270"/>
      <c r="FP49" s="270"/>
      <c r="FQ49" s="270"/>
      <c r="FR49" s="270"/>
      <c r="FS49" s="270"/>
      <c r="FT49" s="270"/>
      <c r="FU49" s="270"/>
      <c r="FV49" s="270"/>
      <c r="FW49" s="270"/>
      <c r="FX49" s="270"/>
    </row>
    <row r="50" spans="1:180" s="280" customFormat="1" ht="11.1" customHeight="1" x14ac:dyDescent="0.2">
      <c r="A50" s="280" t="s">
        <v>2</v>
      </c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S50" s="411" t="str">
        <f>'титульный лист'!EA4</f>
        <v>Н.А. Мороз</v>
      </c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1"/>
      <c r="BR50" s="411"/>
      <c r="BS50" s="411"/>
      <c r="BT50" s="411"/>
      <c r="BU50" s="411"/>
      <c r="BV50" s="411"/>
      <c r="BW50" s="411"/>
      <c r="BX50" s="411"/>
      <c r="BY50" s="411"/>
      <c r="BZ50" s="411"/>
      <c r="CA50" s="411"/>
      <c r="CB50" s="411"/>
      <c r="CC50" s="411"/>
      <c r="CD50" s="411"/>
      <c r="CE50" s="411"/>
      <c r="CF50" s="411"/>
      <c r="CG50" s="41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281"/>
      <c r="EN50" s="281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270"/>
      <c r="FV50" s="270"/>
      <c r="FW50" s="270"/>
      <c r="FX50" s="270"/>
    </row>
    <row r="51" spans="1:180" s="14" customFormat="1" ht="9.75" customHeight="1" x14ac:dyDescent="0.2">
      <c r="T51" s="380" t="s">
        <v>5</v>
      </c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S51" s="380" t="s">
        <v>6</v>
      </c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1"/>
      <c r="EN51" s="31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1"/>
      <c r="FT51" s="31"/>
    </row>
    <row r="52" spans="1:180" s="280" customFormat="1" ht="11.25" customHeight="1" x14ac:dyDescent="0.2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270"/>
      <c r="FV52" s="270"/>
      <c r="FW52" s="270"/>
      <c r="FX52" s="270"/>
    </row>
    <row r="53" spans="1:180" s="14" customFormat="1" ht="11.1" customHeight="1" thickBot="1" x14ac:dyDescent="0.25"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</row>
    <row r="54" spans="1:180" ht="11.1" customHeight="1" x14ac:dyDescent="0.2">
      <c r="A54" s="280" t="s">
        <v>68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W54" s="395" t="s">
        <v>54</v>
      </c>
      <c r="CX54" s="396"/>
      <c r="CY54" s="396"/>
      <c r="CZ54" s="396"/>
      <c r="DA54" s="396"/>
      <c r="DB54" s="396"/>
      <c r="DC54" s="396"/>
      <c r="DD54" s="396"/>
      <c r="DE54" s="396"/>
      <c r="DF54" s="396"/>
      <c r="DG54" s="396"/>
      <c r="DH54" s="396"/>
      <c r="DI54" s="396"/>
      <c r="DJ54" s="396"/>
      <c r="DK54" s="396"/>
      <c r="DL54" s="396"/>
      <c r="DM54" s="396"/>
      <c r="DN54" s="396"/>
      <c r="DO54" s="396"/>
      <c r="DP54" s="396"/>
      <c r="DQ54" s="396"/>
      <c r="DR54" s="396"/>
      <c r="DS54" s="396"/>
      <c r="DT54" s="396"/>
      <c r="DU54" s="396"/>
      <c r="DV54" s="396"/>
      <c r="DW54" s="396"/>
      <c r="DX54" s="396"/>
      <c r="DY54" s="396"/>
      <c r="DZ54" s="396"/>
      <c r="EA54" s="396"/>
      <c r="EB54" s="396"/>
      <c r="EC54" s="396"/>
      <c r="ED54" s="396"/>
      <c r="EE54" s="396"/>
      <c r="EF54" s="396"/>
      <c r="EG54" s="396"/>
      <c r="EH54" s="396"/>
      <c r="EI54" s="396"/>
      <c r="EJ54" s="396"/>
      <c r="EK54" s="396"/>
      <c r="EL54" s="396"/>
      <c r="EM54" s="396"/>
      <c r="EN54" s="396"/>
      <c r="EO54" s="396"/>
      <c r="EP54" s="396"/>
      <c r="EQ54" s="396"/>
      <c r="ER54" s="396"/>
      <c r="ES54" s="396"/>
      <c r="ET54" s="396"/>
      <c r="EU54" s="396"/>
      <c r="EV54" s="396"/>
      <c r="EW54" s="396"/>
      <c r="EX54" s="396"/>
      <c r="EY54" s="396"/>
      <c r="EZ54" s="396"/>
      <c r="FA54" s="396"/>
      <c r="FB54" s="396"/>
      <c r="FC54" s="396"/>
      <c r="FD54" s="396"/>
      <c r="FE54" s="396"/>
      <c r="FF54" s="396"/>
      <c r="FG54" s="396"/>
      <c r="FH54" s="396"/>
      <c r="FI54" s="396"/>
      <c r="FJ54" s="396"/>
      <c r="FK54" s="396"/>
      <c r="FL54" s="396"/>
      <c r="FM54" s="396"/>
      <c r="FN54" s="396"/>
      <c r="FO54" s="396"/>
      <c r="FP54" s="396"/>
      <c r="FQ54" s="396"/>
      <c r="FR54" s="396"/>
      <c r="FS54" s="396"/>
      <c r="FT54" s="396"/>
      <c r="FU54" s="396"/>
      <c r="FV54" s="396"/>
      <c r="FW54" s="396"/>
      <c r="FX54" s="397"/>
    </row>
    <row r="55" spans="1:180" ht="11.1" customHeight="1" x14ac:dyDescent="0.2">
      <c r="A55" s="19" t="s">
        <v>69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W55" s="398" t="s">
        <v>55</v>
      </c>
      <c r="CX55" s="399"/>
      <c r="CY55" s="399"/>
      <c r="CZ55" s="399"/>
      <c r="DA55" s="399"/>
      <c r="DB55" s="399"/>
      <c r="DC55" s="399"/>
      <c r="DD55" s="399"/>
      <c r="DE55" s="399"/>
      <c r="DF55" s="399"/>
      <c r="DG55" s="399"/>
      <c r="DH55" s="399"/>
      <c r="DI55" s="399"/>
      <c r="DJ55" s="399"/>
      <c r="DK55" s="399"/>
      <c r="DL55" s="399"/>
      <c r="DM55" s="399"/>
      <c r="DN55" s="399"/>
      <c r="DO55" s="399"/>
      <c r="DP55" s="399"/>
      <c r="DQ55" s="399"/>
      <c r="DR55" s="399"/>
      <c r="DS55" s="399"/>
      <c r="DT55" s="399"/>
      <c r="DU55" s="399"/>
      <c r="DV55" s="399"/>
      <c r="DW55" s="399"/>
      <c r="DX55" s="399"/>
      <c r="DY55" s="399"/>
      <c r="DZ55" s="399"/>
      <c r="EA55" s="399"/>
      <c r="EB55" s="399"/>
      <c r="EC55" s="399"/>
      <c r="ED55" s="399"/>
      <c r="EE55" s="399"/>
      <c r="EF55" s="399"/>
      <c r="EG55" s="399"/>
      <c r="EH55" s="399"/>
      <c r="EI55" s="399"/>
      <c r="EJ55" s="399"/>
      <c r="EK55" s="399"/>
      <c r="EL55" s="399"/>
      <c r="EM55" s="399"/>
      <c r="EN55" s="399"/>
      <c r="EO55" s="399"/>
      <c r="EP55" s="399"/>
      <c r="EQ55" s="399"/>
      <c r="ER55" s="399"/>
      <c r="ES55" s="399"/>
      <c r="ET55" s="399"/>
      <c r="EU55" s="399"/>
      <c r="EV55" s="399"/>
      <c r="EW55" s="399"/>
      <c r="EX55" s="399"/>
      <c r="EY55" s="399"/>
      <c r="EZ55" s="399"/>
      <c r="FA55" s="399"/>
      <c r="FB55" s="399"/>
      <c r="FC55" s="399"/>
      <c r="FD55" s="399"/>
      <c r="FE55" s="399"/>
      <c r="FF55" s="399"/>
      <c r="FG55" s="399"/>
      <c r="FH55" s="399"/>
      <c r="FI55" s="399"/>
      <c r="FJ55" s="399"/>
      <c r="FK55" s="399"/>
      <c r="FL55" s="399"/>
      <c r="FM55" s="399"/>
      <c r="FN55" s="399"/>
      <c r="FO55" s="399"/>
      <c r="FP55" s="399"/>
      <c r="FQ55" s="399"/>
      <c r="FR55" s="399"/>
      <c r="FS55" s="399"/>
      <c r="FT55" s="399"/>
      <c r="FU55" s="399"/>
      <c r="FV55" s="399"/>
      <c r="FW55" s="399"/>
      <c r="FX55" s="400"/>
    </row>
    <row r="56" spans="1:180" ht="11.1" customHeight="1" x14ac:dyDescent="0.2">
      <c r="A56" s="280" t="s">
        <v>70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280"/>
      <c r="AR56" s="280"/>
      <c r="AS56" s="381" t="s">
        <v>88</v>
      </c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382"/>
      <c r="CE56" s="382"/>
      <c r="CF56" s="382"/>
      <c r="CG56" s="382"/>
      <c r="CW56" s="32"/>
      <c r="CX56" s="280" t="s">
        <v>56</v>
      </c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0"/>
      <c r="EJ56" s="280"/>
      <c r="EK56" s="280"/>
      <c r="EL56" s="280"/>
      <c r="EM56" s="280"/>
      <c r="EN56" s="280"/>
      <c r="EO56" s="280"/>
      <c r="EP56" s="280"/>
      <c r="EQ56" s="280"/>
      <c r="ER56" s="280"/>
      <c r="ES56" s="280"/>
      <c r="ET56" s="280"/>
      <c r="EU56" s="280"/>
      <c r="EV56" s="280"/>
      <c r="EW56" s="280"/>
      <c r="EX56" s="280"/>
      <c r="EY56" s="280"/>
      <c r="EZ56" s="280"/>
      <c r="FA56" s="280"/>
      <c r="FB56" s="280"/>
      <c r="FC56" s="280"/>
      <c r="FD56" s="280"/>
      <c r="FE56" s="280"/>
      <c r="FF56" s="280"/>
      <c r="FG56" s="280"/>
      <c r="FH56" s="280"/>
      <c r="FI56" s="280"/>
      <c r="FJ56" s="280"/>
      <c r="FK56" s="280"/>
      <c r="FL56" s="280"/>
      <c r="FM56" s="280"/>
      <c r="FN56" s="280"/>
      <c r="FO56" s="280"/>
      <c r="FP56" s="280"/>
      <c r="FQ56" s="280"/>
      <c r="FR56" s="280"/>
      <c r="FS56" s="280"/>
      <c r="FT56" s="280"/>
      <c r="FU56" s="280"/>
      <c r="FV56" s="280"/>
      <c r="FW56" s="280"/>
      <c r="FX56" s="33"/>
    </row>
    <row r="57" spans="1:180" ht="11.1" customHeight="1" x14ac:dyDescent="0.2">
      <c r="T57" s="380" t="s">
        <v>5</v>
      </c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S57" s="380" t="s">
        <v>6</v>
      </c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W57" s="32"/>
      <c r="CX57" s="280" t="s">
        <v>57</v>
      </c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412"/>
      <c r="DM57" s="412"/>
      <c r="DN57" s="412"/>
      <c r="DO57" s="412"/>
      <c r="DP57" s="412"/>
      <c r="DQ57" s="412"/>
      <c r="DR57" s="412"/>
      <c r="DS57" s="412"/>
      <c r="DT57" s="412"/>
      <c r="DU57" s="412"/>
      <c r="DV57" s="412"/>
      <c r="DW57" s="412"/>
      <c r="DX57" s="412"/>
      <c r="DY57" s="412"/>
      <c r="DZ57" s="412"/>
      <c r="EA57" s="412"/>
      <c r="EB57" s="412"/>
      <c r="EC57" s="412"/>
      <c r="ED57" s="280"/>
      <c r="EE57" s="378"/>
      <c r="EF57" s="378"/>
      <c r="EG57" s="378"/>
      <c r="EH57" s="378"/>
      <c r="EI57" s="378"/>
      <c r="EJ57" s="378"/>
      <c r="EK57" s="378"/>
      <c r="EL57" s="378"/>
      <c r="EM57" s="378"/>
      <c r="EN57" s="378"/>
      <c r="EO57" s="378"/>
      <c r="EP57" s="280"/>
      <c r="EQ57" s="378"/>
      <c r="ER57" s="378"/>
      <c r="ES57" s="378"/>
      <c r="ET57" s="378"/>
      <c r="EU57" s="378"/>
      <c r="EV57" s="378"/>
      <c r="EW57" s="378"/>
      <c r="EX57" s="378"/>
      <c r="EY57" s="378"/>
      <c r="EZ57" s="378"/>
      <c r="FA57" s="378"/>
      <c r="FB57" s="378"/>
      <c r="FC57" s="378"/>
      <c r="FD57" s="378"/>
      <c r="FE57" s="378"/>
      <c r="FF57" s="378"/>
      <c r="FG57" s="378"/>
      <c r="FH57" s="378"/>
      <c r="FI57" s="378"/>
      <c r="FJ57" s="280"/>
      <c r="FK57" s="379"/>
      <c r="FL57" s="379"/>
      <c r="FM57" s="379"/>
      <c r="FN57" s="379"/>
      <c r="FO57" s="379"/>
      <c r="FP57" s="379"/>
      <c r="FQ57" s="379"/>
      <c r="FR57" s="379"/>
      <c r="FS57" s="379"/>
      <c r="FT57" s="379"/>
      <c r="FU57" s="379"/>
      <c r="FV57" s="379"/>
      <c r="FW57" s="280"/>
      <c r="FX57" s="33"/>
    </row>
    <row r="58" spans="1:180" ht="11.1" customHeight="1" x14ac:dyDescent="0.2">
      <c r="A58" s="280" t="s">
        <v>56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W58" s="32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380" t="s">
        <v>58</v>
      </c>
      <c r="DM58" s="380"/>
      <c r="DN58" s="380"/>
      <c r="DO58" s="380"/>
      <c r="DP58" s="380"/>
      <c r="DQ58" s="380"/>
      <c r="DR58" s="380"/>
      <c r="DS58" s="380"/>
      <c r="DT58" s="380"/>
      <c r="DU58" s="380"/>
      <c r="DV58" s="380"/>
      <c r="DW58" s="380"/>
      <c r="DX58" s="380"/>
      <c r="DY58" s="380"/>
      <c r="DZ58" s="380"/>
      <c r="EA58" s="380"/>
      <c r="EB58" s="380"/>
      <c r="EC58" s="380"/>
      <c r="ED58" s="14"/>
      <c r="EE58" s="380" t="s">
        <v>5</v>
      </c>
      <c r="EF58" s="380"/>
      <c r="EG58" s="380"/>
      <c r="EH58" s="380"/>
      <c r="EI58" s="380"/>
      <c r="EJ58" s="380"/>
      <c r="EK58" s="380"/>
      <c r="EL58" s="380"/>
      <c r="EM58" s="380"/>
      <c r="EN58" s="380"/>
      <c r="EO58" s="380"/>
      <c r="EP58" s="14"/>
      <c r="EQ58" s="380" t="s">
        <v>6</v>
      </c>
      <c r="ER58" s="380"/>
      <c r="ES58" s="380"/>
      <c r="ET58" s="380"/>
      <c r="EU58" s="380"/>
      <c r="EV58" s="380"/>
      <c r="EW58" s="380"/>
      <c r="EX58" s="380"/>
      <c r="EY58" s="380"/>
      <c r="EZ58" s="380"/>
      <c r="FA58" s="380"/>
      <c r="FB58" s="380"/>
      <c r="FC58" s="380"/>
      <c r="FD58" s="380"/>
      <c r="FE58" s="380"/>
      <c r="FF58" s="380"/>
      <c r="FG58" s="380"/>
      <c r="FH58" s="380"/>
      <c r="FI58" s="380"/>
      <c r="FJ58" s="14"/>
      <c r="FK58" s="380" t="s">
        <v>59</v>
      </c>
      <c r="FL58" s="380"/>
      <c r="FM58" s="380"/>
      <c r="FN58" s="380"/>
      <c r="FO58" s="380"/>
      <c r="FP58" s="380"/>
      <c r="FQ58" s="380"/>
      <c r="FR58" s="380"/>
      <c r="FS58" s="380"/>
      <c r="FT58" s="380"/>
      <c r="FU58" s="380"/>
      <c r="FV58" s="380"/>
      <c r="FW58" s="14"/>
      <c r="FX58" s="33"/>
    </row>
    <row r="59" spans="1:180" ht="20.25" customHeight="1" x14ac:dyDescent="0.2">
      <c r="A59" s="280" t="s">
        <v>57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T59" s="418" t="s">
        <v>185</v>
      </c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143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143"/>
      <c r="AW59" s="419" t="s">
        <v>96</v>
      </c>
      <c r="AX59" s="419"/>
      <c r="AY59" s="419"/>
      <c r="AZ59" s="419"/>
      <c r="BA59" s="419"/>
      <c r="BB59" s="419"/>
      <c r="BC59" s="419"/>
      <c r="BD59" s="419"/>
      <c r="BE59" s="419"/>
      <c r="BF59" s="419"/>
      <c r="BG59" s="419"/>
      <c r="BH59" s="419"/>
      <c r="BI59" s="419"/>
      <c r="BJ59" s="419"/>
      <c r="BK59" s="419"/>
      <c r="BL59" s="419"/>
      <c r="BM59" s="419"/>
      <c r="BN59" s="419"/>
      <c r="BO59" s="143"/>
      <c r="BP59" s="420" t="s">
        <v>240</v>
      </c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W59" s="32"/>
      <c r="CX59" s="413" t="s">
        <v>7</v>
      </c>
      <c r="CY59" s="413"/>
      <c r="CZ59" s="379"/>
      <c r="DA59" s="379"/>
      <c r="DB59" s="379"/>
      <c r="DC59" s="379"/>
      <c r="DD59" s="379"/>
      <c r="DE59" s="377" t="s">
        <v>7</v>
      </c>
      <c r="DF59" s="377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413">
        <v>20</v>
      </c>
      <c r="EG59" s="413"/>
      <c r="EH59" s="413"/>
      <c r="EI59" s="413"/>
      <c r="EJ59" s="376"/>
      <c r="EK59" s="376"/>
      <c r="EL59" s="376"/>
      <c r="EM59" s="377" t="s">
        <v>8</v>
      </c>
      <c r="EN59" s="377"/>
      <c r="EO59" s="377"/>
      <c r="EQ59" s="280"/>
      <c r="ER59" s="280"/>
      <c r="ES59" s="280"/>
      <c r="ET59" s="280"/>
      <c r="EX59" s="280"/>
      <c r="EY59" s="280"/>
      <c r="EZ59" s="280"/>
      <c r="FA59" s="280"/>
      <c r="FB59" s="280"/>
      <c r="FC59" s="280"/>
      <c r="FD59" s="280"/>
      <c r="FE59" s="280"/>
      <c r="FF59" s="280"/>
      <c r="FG59" s="280"/>
      <c r="FH59" s="280"/>
      <c r="FI59" s="280"/>
      <c r="FJ59" s="280"/>
      <c r="FK59" s="280"/>
      <c r="FL59" s="280"/>
      <c r="FM59" s="280"/>
      <c r="FN59" s="280"/>
      <c r="FO59" s="280"/>
      <c r="FP59" s="280"/>
      <c r="FQ59" s="280"/>
      <c r="FR59" s="280"/>
      <c r="FS59" s="280"/>
      <c r="FT59" s="280"/>
      <c r="FU59" s="280"/>
      <c r="FV59" s="280"/>
      <c r="FW59" s="280"/>
      <c r="FX59" s="33"/>
    </row>
    <row r="60" spans="1:180" s="14" customFormat="1" ht="11.1" customHeight="1" thickBot="1" x14ac:dyDescent="0.25">
      <c r="T60" s="380" t="s">
        <v>58</v>
      </c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K60" s="380" t="s">
        <v>5</v>
      </c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W60" s="380" t="s">
        <v>6</v>
      </c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P60" s="380" t="s">
        <v>59</v>
      </c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W60" s="34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6"/>
    </row>
    <row r="61" spans="1:180" s="280" customFormat="1" ht="11.1" customHeight="1" x14ac:dyDescent="0.2">
      <c r="A61" s="413" t="s">
        <v>7</v>
      </c>
      <c r="B61" s="413"/>
      <c r="C61" s="414" t="str">
        <f>DC6</f>
        <v>29</v>
      </c>
      <c r="D61" s="414"/>
      <c r="E61" s="414"/>
      <c r="F61" s="414"/>
      <c r="G61" s="414"/>
      <c r="H61" s="415" t="s">
        <v>7</v>
      </c>
      <c r="I61" s="415"/>
      <c r="J61" s="414" t="str">
        <f>DJ6</f>
        <v>июня</v>
      </c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6">
        <v>20</v>
      </c>
      <c r="AH61" s="416"/>
      <c r="AI61" s="416"/>
      <c r="AJ61" s="416"/>
      <c r="AK61" s="417" t="str">
        <f>EM6</f>
        <v>17</v>
      </c>
      <c r="AL61" s="417"/>
      <c r="AM61" s="417"/>
      <c r="AN61" s="365" t="s">
        <v>8</v>
      </c>
      <c r="AO61" s="365"/>
      <c r="AP61" s="365"/>
      <c r="AQ61" s="281"/>
      <c r="AR61" s="281"/>
      <c r="AS61" s="281"/>
      <c r="AT61" s="281"/>
      <c r="AU61" s="281"/>
    </row>
  </sheetData>
  <mergeCells count="198">
    <mergeCell ref="AN61:AP61"/>
    <mergeCell ref="A33:AW33"/>
    <mergeCell ref="AX33:BH33"/>
    <mergeCell ref="BI33:BS33"/>
    <mergeCell ref="BT33:CD33"/>
    <mergeCell ref="CE33:CO33"/>
    <mergeCell ref="A61:B61"/>
    <mergeCell ref="C61:G61"/>
    <mergeCell ref="H61:I61"/>
    <mergeCell ref="J61:AF61"/>
    <mergeCell ref="AG61:AJ61"/>
    <mergeCell ref="AK61:AM61"/>
    <mergeCell ref="T60:AI60"/>
    <mergeCell ref="AK60:AU60"/>
    <mergeCell ref="AW60:BN60"/>
    <mergeCell ref="BP60:CL60"/>
    <mergeCell ref="T57:AP57"/>
    <mergeCell ref="AS57:CG57"/>
    <mergeCell ref="DL58:EC58"/>
    <mergeCell ref="EE58:EO58"/>
    <mergeCell ref="EQ58:FI58"/>
    <mergeCell ref="FK58:FV58"/>
    <mergeCell ref="T59:AI59"/>
    <mergeCell ref="AK59:AU59"/>
    <mergeCell ref="AW59:BN59"/>
    <mergeCell ref="BP59:CL59"/>
    <mergeCell ref="CX59:CY59"/>
    <mergeCell ref="CZ59:DD59"/>
    <mergeCell ref="DE59:DF59"/>
    <mergeCell ref="DG59:EE59"/>
    <mergeCell ref="EF59:EI59"/>
    <mergeCell ref="EJ59:EL59"/>
    <mergeCell ref="EM59:EO59"/>
    <mergeCell ref="DL57:EC57"/>
    <mergeCell ref="EE57:EO57"/>
    <mergeCell ref="EQ57:FI57"/>
    <mergeCell ref="FK57:FV57"/>
    <mergeCell ref="T51:AP51"/>
    <mergeCell ref="AS51:CG51"/>
    <mergeCell ref="CW54:FX54"/>
    <mergeCell ref="CW55:FX55"/>
    <mergeCell ref="T56:AP56"/>
    <mergeCell ref="AS56:CG56"/>
    <mergeCell ref="CP43:DP43"/>
    <mergeCell ref="DS43:EU43"/>
    <mergeCell ref="EV43:FX43"/>
    <mergeCell ref="FK45:FX45"/>
    <mergeCell ref="FK46:FX46"/>
    <mergeCell ref="T50:AP50"/>
    <mergeCell ref="AS50:CG50"/>
    <mergeCell ref="DS41:EU41"/>
    <mergeCell ref="EV41:FX41"/>
    <mergeCell ref="A42:AW42"/>
    <mergeCell ref="AX42:BH42"/>
    <mergeCell ref="BI42:BS42"/>
    <mergeCell ref="BT42:CD42"/>
    <mergeCell ref="CE42:CO42"/>
    <mergeCell ref="CP42:DP42"/>
    <mergeCell ref="DS42:EU42"/>
    <mergeCell ref="EV42:FX42"/>
    <mergeCell ref="A41:AW41"/>
    <mergeCell ref="AX41:BH41"/>
    <mergeCell ref="BI41:BS41"/>
    <mergeCell ref="BT41:CD41"/>
    <mergeCell ref="CE41:CO41"/>
    <mergeCell ref="CP41:DP41"/>
    <mergeCell ref="DS39:EU39"/>
    <mergeCell ref="EV39:FX39"/>
    <mergeCell ref="A40:AW40"/>
    <mergeCell ref="AX40:BH40"/>
    <mergeCell ref="BI40:BS40"/>
    <mergeCell ref="BT40:CD40"/>
    <mergeCell ref="CE40:CO40"/>
    <mergeCell ref="CP40:DP40"/>
    <mergeCell ref="DS40:EU40"/>
    <mergeCell ref="EV40:FX40"/>
    <mergeCell ref="A39:AW39"/>
    <mergeCell ref="AX39:BH39"/>
    <mergeCell ref="BI39:BS39"/>
    <mergeCell ref="BT39:CD39"/>
    <mergeCell ref="CE39:CO39"/>
    <mergeCell ref="CP39:DP39"/>
    <mergeCell ref="DS37:EU37"/>
    <mergeCell ref="EV37:FX37"/>
    <mergeCell ref="A38:AW38"/>
    <mergeCell ref="AX38:BH38"/>
    <mergeCell ref="BI38:BS38"/>
    <mergeCell ref="BT38:CD38"/>
    <mergeCell ref="CE38:CO38"/>
    <mergeCell ref="CP38:DP38"/>
    <mergeCell ref="DS38:EU38"/>
    <mergeCell ref="EV38:FX38"/>
    <mergeCell ref="A37:AW37"/>
    <mergeCell ref="AX37:BH37"/>
    <mergeCell ref="BI37:BS37"/>
    <mergeCell ref="BT37:CD37"/>
    <mergeCell ref="CE37:CO37"/>
    <mergeCell ref="CP37:DP37"/>
    <mergeCell ref="DS35:EU35"/>
    <mergeCell ref="EV35:FX35"/>
    <mergeCell ref="A36:AW36"/>
    <mergeCell ref="AX36:BH36"/>
    <mergeCell ref="BI36:BS36"/>
    <mergeCell ref="BT36:CD36"/>
    <mergeCell ref="CE36:CO36"/>
    <mergeCell ref="CP36:DP36"/>
    <mergeCell ref="DS36:EU36"/>
    <mergeCell ref="EV36:FX36"/>
    <mergeCell ref="A35:AW35"/>
    <mergeCell ref="AX35:BH35"/>
    <mergeCell ref="BI35:BS35"/>
    <mergeCell ref="BT35:CD35"/>
    <mergeCell ref="CE35:CO35"/>
    <mergeCell ref="CP35:DP35"/>
    <mergeCell ref="GA32:JN32"/>
    <mergeCell ref="A34:AW34"/>
    <mergeCell ref="AX34:BH34"/>
    <mergeCell ref="BI34:BS34"/>
    <mergeCell ref="BT34:CD34"/>
    <mergeCell ref="CE34:CO34"/>
    <mergeCell ref="CP34:DP34"/>
    <mergeCell ref="DS34:EU34"/>
    <mergeCell ref="EV34:FX34"/>
    <mergeCell ref="GA34:JN34"/>
    <mergeCell ref="CP33:DP33"/>
    <mergeCell ref="DS33:EU33"/>
    <mergeCell ref="EV33:FX33"/>
    <mergeCell ref="DS31:EU31"/>
    <mergeCell ref="EV31:FX31"/>
    <mergeCell ref="A32:AW32"/>
    <mergeCell ref="AX32:BH32"/>
    <mergeCell ref="BI32:BS32"/>
    <mergeCell ref="BT32:CD32"/>
    <mergeCell ref="CE32:CO32"/>
    <mergeCell ref="CP32:DP32"/>
    <mergeCell ref="DS32:EU32"/>
    <mergeCell ref="EV32:FX32"/>
    <mergeCell ref="A31:AW31"/>
    <mergeCell ref="AX31:BH31"/>
    <mergeCell ref="BI31:BS31"/>
    <mergeCell ref="BT31:CD31"/>
    <mergeCell ref="CE31:CO31"/>
    <mergeCell ref="CP31:DP31"/>
    <mergeCell ref="DS26:FX29"/>
    <mergeCell ref="CE27:DP27"/>
    <mergeCell ref="CZ28:DB28"/>
    <mergeCell ref="CE30:CO30"/>
    <mergeCell ref="CP30:DP30"/>
    <mergeCell ref="DS30:EU30"/>
    <mergeCell ref="EV30:FX30"/>
    <mergeCell ref="A26:AW30"/>
    <mergeCell ref="AX26:BH30"/>
    <mergeCell ref="BI26:BS30"/>
    <mergeCell ref="BT26:CD30"/>
    <mergeCell ref="CE26:DP26"/>
    <mergeCell ref="DQ26:DR29"/>
    <mergeCell ref="AX19:EV20"/>
    <mergeCell ref="FK19:FX21"/>
    <mergeCell ref="L22:BB22"/>
    <mergeCell ref="FK22:FX22"/>
    <mergeCell ref="DQ24:ET24"/>
    <mergeCell ref="EW24:FX24"/>
    <mergeCell ref="FK13:FX15"/>
    <mergeCell ref="BG14:CW15"/>
    <mergeCell ref="AX16:EV16"/>
    <mergeCell ref="FK16:FX16"/>
    <mergeCell ref="AX17:EV18"/>
    <mergeCell ref="FK17:FX17"/>
    <mergeCell ref="FK18:FX18"/>
    <mergeCell ref="A11:AE11"/>
    <mergeCell ref="AX11:EV12"/>
    <mergeCell ref="FK11:FX12"/>
    <mergeCell ref="EP6:ER6"/>
    <mergeCell ref="B7:FC7"/>
    <mergeCell ref="A8:FI8"/>
    <mergeCell ref="FK8:FX8"/>
    <mergeCell ref="FK9:FX9"/>
    <mergeCell ref="AW10:BA10"/>
    <mergeCell ref="BB10:BF10"/>
    <mergeCell ref="BG10:BH10"/>
    <mergeCell ref="BI10:CP10"/>
    <mergeCell ref="CQ10:CT10"/>
    <mergeCell ref="DA6:DB6"/>
    <mergeCell ref="DC6:DG6"/>
    <mergeCell ref="DH6:DI6"/>
    <mergeCell ref="DJ6:EH6"/>
    <mergeCell ref="EI6:EL6"/>
    <mergeCell ref="EM6:EO6"/>
    <mergeCell ref="DC1:FX1"/>
    <mergeCell ref="DC2:FX2"/>
    <mergeCell ref="DC3:FX3"/>
    <mergeCell ref="DC4:DZ4"/>
    <mergeCell ref="EN4:FX4"/>
    <mergeCell ref="DC5:DZ5"/>
    <mergeCell ref="EN5:FX5"/>
    <mergeCell ref="CU10:CX10"/>
    <mergeCell ref="CY10:DA10"/>
    <mergeCell ref="FK10:FX10"/>
  </mergeCells>
  <printOptions horizontalCentered="1" verticalCentered="1"/>
  <pageMargins left="1.1811023622047245" right="0.39370078740157483" top="0.27559055118110237" bottom="0.19685039370078741" header="0.51181102362204722" footer="0.51181102362204722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N62"/>
  <sheetViews>
    <sheetView view="pageBreakPreview" zoomScaleNormal="100" zoomScaleSheetLayoutView="100" workbookViewId="0">
      <selection activeCell="B7" sqref="B7:FC7"/>
    </sheetView>
  </sheetViews>
  <sheetFormatPr defaultColWidth="0.85546875" defaultRowHeight="12" x14ac:dyDescent="0.2"/>
  <cols>
    <col min="1" max="34" width="0.85546875" style="292" customWidth="1"/>
    <col min="35" max="35" width="2.7109375" style="292" customWidth="1"/>
    <col min="36" max="70" width="0.85546875" style="292" customWidth="1"/>
    <col min="71" max="71" width="5.28515625" style="292" customWidth="1"/>
    <col min="72" max="85" width="0.85546875" style="292" customWidth="1"/>
    <col min="86" max="89" width="1.28515625" style="292" customWidth="1"/>
    <col min="90" max="120" width="0.85546875" style="292"/>
    <col min="121" max="121" width="12.42578125" style="292" bestFit="1" customWidth="1"/>
    <col min="122" max="122" width="9.85546875" style="292" customWidth="1"/>
    <col min="123" max="124" width="4.140625" style="292" customWidth="1"/>
    <col min="125" max="16384" width="0.85546875" style="292"/>
  </cols>
  <sheetData>
    <row r="1" spans="1:180" s="287" customFormat="1" ht="11.1" customHeight="1" x14ac:dyDescent="0.2">
      <c r="DC1" s="482" t="s">
        <v>3</v>
      </c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</row>
    <row r="2" spans="1:180" s="287" customFormat="1" ht="12.75" x14ac:dyDescent="0.2">
      <c r="DC2" s="483" t="s">
        <v>306</v>
      </c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  <c r="FF2" s="483"/>
      <c r="FG2" s="483"/>
      <c r="FH2" s="483"/>
      <c r="FI2" s="483"/>
      <c r="FJ2" s="483"/>
      <c r="FK2" s="483"/>
      <c r="FL2" s="483"/>
      <c r="FM2" s="483"/>
      <c r="FN2" s="483"/>
      <c r="FO2" s="483"/>
      <c r="FP2" s="483"/>
      <c r="FQ2" s="483"/>
      <c r="FR2" s="483"/>
      <c r="FS2" s="483"/>
      <c r="FT2" s="483"/>
      <c r="FU2" s="483"/>
      <c r="FV2" s="483"/>
      <c r="FW2" s="483"/>
      <c r="FX2" s="483"/>
    </row>
    <row r="3" spans="1:180" s="14" customFormat="1" ht="19.5" customHeight="1" x14ac:dyDescent="0.2">
      <c r="DC3" s="484" t="s">
        <v>24</v>
      </c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  <c r="FL3" s="484"/>
      <c r="FM3" s="484"/>
      <c r="FN3" s="484"/>
      <c r="FO3" s="484"/>
      <c r="FP3" s="484"/>
      <c r="FQ3" s="484"/>
      <c r="FR3" s="484"/>
      <c r="FS3" s="484"/>
      <c r="FT3" s="484"/>
      <c r="FU3" s="484"/>
      <c r="FV3" s="484"/>
      <c r="FW3" s="484"/>
      <c r="FX3" s="484"/>
    </row>
    <row r="4" spans="1:180" s="287" customFormat="1" ht="11.1" customHeight="1" x14ac:dyDescent="0.2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485"/>
      <c r="DX4" s="485"/>
      <c r="DY4" s="485"/>
      <c r="DZ4" s="485"/>
      <c r="EA4" s="283"/>
      <c r="EB4" s="283"/>
      <c r="EC4" s="283"/>
      <c r="ED4" s="283"/>
      <c r="EE4" s="283"/>
      <c r="EF4" s="283"/>
      <c r="EG4" s="16"/>
      <c r="EH4" s="16"/>
      <c r="EI4" s="16"/>
      <c r="EJ4" s="16"/>
      <c r="EK4" s="16"/>
      <c r="EL4" s="16"/>
      <c r="EM4" s="16"/>
      <c r="EN4" s="511" t="s">
        <v>307</v>
      </c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1"/>
      <c r="EZ4" s="511"/>
      <c r="FA4" s="511"/>
      <c r="FB4" s="511"/>
      <c r="FC4" s="511"/>
      <c r="FD4" s="511"/>
      <c r="FE4" s="511"/>
      <c r="FF4" s="511"/>
      <c r="FG4" s="511"/>
      <c r="FH4" s="511"/>
      <c r="FI4" s="511"/>
      <c r="FJ4" s="511"/>
      <c r="FK4" s="511"/>
      <c r="FL4" s="511"/>
      <c r="FM4" s="511"/>
      <c r="FN4" s="511"/>
      <c r="FO4" s="511"/>
      <c r="FP4" s="511"/>
      <c r="FQ4" s="511"/>
      <c r="FR4" s="511"/>
      <c r="FS4" s="511"/>
      <c r="FT4" s="511"/>
      <c r="FU4" s="511"/>
      <c r="FV4" s="511"/>
      <c r="FW4" s="511"/>
      <c r="FX4" s="511"/>
    </row>
    <row r="5" spans="1:180" s="14" customFormat="1" ht="10.5" x14ac:dyDescent="0.2">
      <c r="DC5" s="487" t="s">
        <v>5</v>
      </c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N5" s="487" t="s">
        <v>6</v>
      </c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</row>
    <row r="6" spans="1:180" s="294" customFormat="1" ht="11.1" customHeight="1" x14ac:dyDescent="0.2">
      <c r="DA6" s="502" t="s">
        <v>7</v>
      </c>
      <c r="DB6" s="502"/>
      <c r="DC6" s="509" t="s">
        <v>316</v>
      </c>
      <c r="DD6" s="509"/>
      <c r="DE6" s="509"/>
      <c r="DF6" s="509"/>
      <c r="DG6" s="509"/>
      <c r="DH6" s="510" t="s">
        <v>7</v>
      </c>
      <c r="DI6" s="510"/>
      <c r="DJ6" s="509" t="s">
        <v>308</v>
      </c>
      <c r="DK6" s="509"/>
      <c r="DL6" s="509"/>
      <c r="DM6" s="509"/>
      <c r="DN6" s="509"/>
      <c r="DO6" s="509"/>
      <c r="DP6" s="509"/>
      <c r="DQ6" s="509"/>
      <c r="DR6" s="509"/>
      <c r="DS6" s="509"/>
      <c r="DT6" s="509"/>
      <c r="DU6" s="509"/>
      <c r="DV6" s="509"/>
      <c r="DW6" s="509"/>
      <c r="DX6" s="509"/>
      <c r="DY6" s="509"/>
      <c r="DZ6" s="509"/>
      <c r="EA6" s="509"/>
      <c r="EB6" s="509"/>
      <c r="EC6" s="509"/>
      <c r="ED6" s="509"/>
      <c r="EE6" s="509"/>
      <c r="EF6" s="509"/>
      <c r="EG6" s="509"/>
      <c r="EH6" s="509"/>
      <c r="EI6" s="465">
        <v>20</v>
      </c>
      <c r="EJ6" s="465"/>
      <c r="EK6" s="465"/>
      <c r="EL6" s="465"/>
      <c r="EM6" s="466" t="s">
        <v>250</v>
      </c>
      <c r="EN6" s="466"/>
      <c r="EO6" s="466"/>
      <c r="EP6" s="490" t="s">
        <v>8</v>
      </c>
      <c r="EQ6" s="490"/>
      <c r="ER6" s="490"/>
      <c r="FX6" s="295"/>
    </row>
    <row r="7" spans="1:180" s="12" customFormat="1" ht="12" customHeight="1" x14ac:dyDescent="0.2">
      <c r="B7" s="491" t="s">
        <v>25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1"/>
      <c r="EC7" s="491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  <c r="ES7" s="491"/>
      <c r="ET7" s="491"/>
      <c r="EU7" s="491"/>
      <c r="EV7" s="491"/>
      <c r="EW7" s="491"/>
      <c r="EX7" s="491"/>
      <c r="EY7" s="491"/>
      <c r="EZ7" s="491"/>
      <c r="FA7" s="491"/>
      <c r="FB7" s="491"/>
      <c r="FC7" s="491"/>
    </row>
    <row r="8" spans="1:180" s="287" customFormat="1" ht="12.75" customHeight="1" thickBot="1" x14ac:dyDescent="0.25">
      <c r="A8" s="492" t="s">
        <v>249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/>
      <c r="EN8" s="492"/>
      <c r="EO8" s="492"/>
      <c r="EP8" s="492"/>
      <c r="EQ8" s="492"/>
      <c r="ER8" s="492"/>
      <c r="ES8" s="492"/>
      <c r="ET8" s="492"/>
      <c r="EU8" s="492"/>
      <c r="EV8" s="492"/>
      <c r="EW8" s="492"/>
      <c r="EX8" s="492"/>
      <c r="EY8" s="492"/>
      <c r="EZ8" s="492"/>
      <c r="FA8" s="492"/>
      <c r="FB8" s="492"/>
      <c r="FC8" s="492"/>
      <c r="FD8" s="492"/>
      <c r="FE8" s="492"/>
      <c r="FF8" s="492"/>
      <c r="FG8" s="492"/>
      <c r="FH8" s="492"/>
      <c r="FI8" s="492"/>
      <c r="FK8" s="493" t="s">
        <v>26</v>
      </c>
      <c r="FL8" s="494"/>
      <c r="FM8" s="494"/>
      <c r="FN8" s="494"/>
      <c r="FO8" s="494"/>
      <c r="FP8" s="494"/>
      <c r="FQ8" s="494"/>
      <c r="FR8" s="494"/>
      <c r="FS8" s="494"/>
      <c r="FT8" s="494"/>
      <c r="FU8" s="494"/>
      <c r="FV8" s="494"/>
      <c r="FW8" s="494"/>
      <c r="FX8" s="495"/>
    </row>
    <row r="9" spans="1:180" s="287" customFormat="1" ht="12" customHeight="1" x14ac:dyDescent="0.2">
      <c r="EO9" s="7"/>
      <c r="EP9" s="7"/>
      <c r="EQ9" s="7"/>
      <c r="ER9" s="7"/>
      <c r="ES9" s="7"/>
      <c r="ET9" s="7"/>
      <c r="FE9" s="288"/>
      <c r="FF9" s="288"/>
      <c r="FG9" s="288"/>
      <c r="FH9" s="288"/>
      <c r="FI9" s="288" t="s">
        <v>27</v>
      </c>
      <c r="FK9" s="496" t="s">
        <v>67</v>
      </c>
      <c r="FL9" s="497"/>
      <c r="FM9" s="497"/>
      <c r="FN9" s="497"/>
      <c r="FO9" s="497"/>
      <c r="FP9" s="497"/>
      <c r="FQ9" s="497"/>
      <c r="FR9" s="497"/>
      <c r="FS9" s="497"/>
      <c r="FT9" s="497"/>
      <c r="FU9" s="497"/>
      <c r="FV9" s="497"/>
      <c r="FW9" s="497"/>
      <c r="FX9" s="498"/>
    </row>
    <row r="10" spans="1:180" s="287" customFormat="1" ht="12" customHeight="1" x14ac:dyDescent="0.2">
      <c r="AW10" s="499" t="s">
        <v>12</v>
      </c>
      <c r="AX10" s="499"/>
      <c r="AY10" s="499"/>
      <c r="AZ10" s="499"/>
      <c r="BA10" s="499"/>
      <c r="BB10" s="479" t="str">
        <f>DC6</f>
        <v>27</v>
      </c>
      <c r="BC10" s="480"/>
      <c r="BD10" s="480"/>
      <c r="BE10" s="480"/>
      <c r="BF10" s="480"/>
      <c r="BG10" s="500" t="s">
        <v>7</v>
      </c>
      <c r="BH10" s="500"/>
      <c r="BI10" s="479" t="str">
        <f>DJ6</f>
        <v>сентября</v>
      </c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501">
        <v>20</v>
      </c>
      <c r="CR10" s="501"/>
      <c r="CS10" s="501"/>
      <c r="CT10" s="501"/>
      <c r="CU10" s="479" t="str">
        <f>EM6</f>
        <v>17</v>
      </c>
      <c r="CV10" s="480"/>
      <c r="CW10" s="480"/>
      <c r="CX10" s="480"/>
      <c r="CY10" s="481" t="s">
        <v>8</v>
      </c>
      <c r="CZ10" s="481"/>
      <c r="DA10" s="481"/>
      <c r="FE10" s="288"/>
      <c r="FF10" s="288"/>
      <c r="FG10" s="288"/>
      <c r="FH10" s="288"/>
      <c r="FI10" s="288" t="s">
        <v>28</v>
      </c>
      <c r="FK10" s="474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475"/>
    </row>
    <row r="11" spans="1:180" s="287" customFormat="1" ht="11.1" customHeight="1" x14ac:dyDescent="0.2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X11" s="488" t="s">
        <v>205</v>
      </c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8"/>
      <c r="CE11" s="488"/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8"/>
      <c r="CT11" s="488"/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8"/>
      <c r="DI11" s="488"/>
      <c r="DJ11" s="488"/>
      <c r="DK11" s="488"/>
      <c r="DL11" s="488"/>
      <c r="DM11" s="488"/>
      <c r="DN11" s="488"/>
      <c r="DO11" s="488"/>
      <c r="DP11" s="488"/>
      <c r="DQ11" s="488"/>
      <c r="DR11" s="488"/>
      <c r="DS11" s="488"/>
      <c r="DT11" s="488"/>
      <c r="DU11" s="488"/>
      <c r="DV11" s="488"/>
      <c r="DW11" s="488"/>
      <c r="DX11" s="488"/>
      <c r="DY11" s="488"/>
      <c r="DZ11" s="488"/>
      <c r="EA11" s="488"/>
      <c r="EB11" s="488"/>
      <c r="EC11" s="488"/>
      <c r="ED11" s="488"/>
      <c r="EE11" s="488"/>
      <c r="EF11" s="488"/>
      <c r="EG11" s="488"/>
      <c r="EH11" s="488"/>
      <c r="EI11" s="488"/>
      <c r="EJ11" s="488"/>
      <c r="EK11" s="488"/>
      <c r="EL11" s="488"/>
      <c r="EM11" s="488"/>
      <c r="EN11" s="488"/>
      <c r="EO11" s="488"/>
      <c r="EP11" s="488"/>
      <c r="EQ11" s="488"/>
      <c r="ER11" s="488"/>
      <c r="ES11" s="488"/>
      <c r="ET11" s="488"/>
      <c r="EU11" s="488"/>
      <c r="EV11" s="488"/>
      <c r="FE11" s="288"/>
      <c r="FF11" s="288"/>
      <c r="FG11" s="288"/>
      <c r="FH11" s="288"/>
      <c r="FI11" s="288"/>
      <c r="FK11" s="442"/>
      <c r="FL11" s="443"/>
      <c r="FM11" s="443"/>
      <c r="FN11" s="443"/>
      <c r="FO11" s="443"/>
      <c r="FP11" s="443"/>
      <c r="FQ11" s="443"/>
      <c r="FR11" s="443"/>
      <c r="FS11" s="443"/>
      <c r="FT11" s="443"/>
      <c r="FU11" s="443"/>
      <c r="FV11" s="443"/>
      <c r="FW11" s="443"/>
      <c r="FX11" s="444"/>
    </row>
    <row r="12" spans="1:180" s="287" customFormat="1" ht="24.75" customHeight="1" x14ac:dyDescent="0.2">
      <c r="A12" s="19" t="s">
        <v>186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89"/>
      <c r="DC12" s="489"/>
      <c r="DD12" s="489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  <c r="DO12" s="489"/>
      <c r="DP12" s="489"/>
      <c r="DQ12" s="489"/>
      <c r="DR12" s="489"/>
      <c r="DS12" s="489"/>
      <c r="DT12" s="489"/>
      <c r="DU12" s="489"/>
      <c r="DV12" s="489"/>
      <c r="DW12" s="489"/>
      <c r="DX12" s="489"/>
      <c r="DY12" s="489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9"/>
      <c r="EK12" s="489"/>
      <c r="EL12" s="489"/>
      <c r="EM12" s="489"/>
      <c r="EN12" s="489"/>
      <c r="EO12" s="489"/>
      <c r="EP12" s="489"/>
      <c r="EQ12" s="489"/>
      <c r="ER12" s="489"/>
      <c r="ES12" s="489"/>
      <c r="ET12" s="489"/>
      <c r="EU12" s="489"/>
      <c r="EV12" s="489"/>
      <c r="FE12" s="288"/>
      <c r="FF12" s="288"/>
      <c r="FG12" s="288"/>
      <c r="FH12" s="288"/>
      <c r="FI12" s="288" t="s">
        <v>30</v>
      </c>
      <c r="FK12" s="448"/>
      <c r="FL12" s="379"/>
      <c r="FM12" s="379"/>
      <c r="FN12" s="379"/>
      <c r="FO12" s="379"/>
      <c r="FP12" s="379"/>
      <c r="FQ12" s="379"/>
      <c r="FR12" s="379"/>
      <c r="FS12" s="379"/>
      <c r="FT12" s="379"/>
      <c r="FU12" s="379"/>
      <c r="FV12" s="379"/>
      <c r="FW12" s="379"/>
      <c r="FX12" s="449"/>
    </row>
    <row r="13" spans="1:180" s="287" customFormat="1" ht="3" customHeight="1" thickBo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FE13" s="288"/>
      <c r="FF13" s="288"/>
      <c r="FG13" s="288"/>
      <c r="FH13" s="288"/>
      <c r="FI13" s="288"/>
      <c r="FK13" s="442"/>
      <c r="FL13" s="443"/>
      <c r="FM13" s="443"/>
      <c r="FN13" s="443"/>
      <c r="FO13" s="443"/>
      <c r="FP13" s="443"/>
      <c r="FQ13" s="443"/>
      <c r="FR13" s="443"/>
      <c r="FS13" s="443"/>
      <c r="FT13" s="443"/>
      <c r="FU13" s="443"/>
      <c r="FV13" s="443"/>
      <c r="FW13" s="443"/>
      <c r="FX13" s="444"/>
    </row>
    <row r="14" spans="1:180" s="287" customFormat="1" ht="11.1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X14" s="21" t="s">
        <v>9</v>
      </c>
      <c r="AY14" s="20"/>
      <c r="AZ14" s="20"/>
      <c r="BA14" s="20"/>
      <c r="BB14" s="20"/>
      <c r="BC14" s="20"/>
      <c r="BD14" s="20"/>
      <c r="BE14" s="20"/>
      <c r="BF14" s="20"/>
      <c r="BG14" s="467" t="s">
        <v>198</v>
      </c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9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FE14" s="288"/>
      <c r="FF14" s="288"/>
      <c r="FG14" s="288"/>
      <c r="FH14" s="288"/>
      <c r="FI14" s="288" t="s">
        <v>31</v>
      </c>
      <c r="FK14" s="445"/>
      <c r="FL14" s="446"/>
      <c r="FM14" s="446"/>
      <c r="FN14" s="446"/>
      <c r="FO14" s="446"/>
      <c r="FP14" s="446"/>
      <c r="FQ14" s="446"/>
      <c r="FR14" s="446"/>
      <c r="FS14" s="446"/>
      <c r="FT14" s="446"/>
      <c r="FU14" s="446"/>
      <c r="FV14" s="446"/>
      <c r="FW14" s="446"/>
      <c r="FX14" s="447"/>
    </row>
    <row r="15" spans="1:180" s="287" customFormat="1" ht="3" customHeight="1" thickBo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X15" s="20"/>
      <c r="AY15" s="20"/>
      <c r="AZ15" s="20"/>
      <c r="BA15" s="20"/>
      <c r="BB15" s="20"/>
      <c r="BC15" s="20"/>
      <c r="BD15" s="20"/>
      <c r="BE15" s="20"/>
      <c r="BF15" s="20"/>
      <c r="BG15" s="470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2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FE15" s="288"/>
      <c r="FF15" s="288"/>
      <c r="FG15" s="288"/>
      <c r="FH15" s="288"/>
      <c r="FI15" s="288"/>
      <c r="FK15" s="448"/>
      <c r="FL15" s="379"/>
      <c r="FM15" s="379"/>
      <c r="FN15" s="379"/>
      <c r="FO15" s="379"/>
      <c r="FP15" s="379"/>
      <c r="FQ15" s="379"/>
      <c r="FR15" s="379"/>
      <c r="FS15" s="379"/>
      <c r="FT15" s="379"/>
      <c r="FU15" s="379"/>
      <c r="FV15" s="379"/>
      <c r="FW15" s="379"/>
      <c r="FX15" s="449"/>
    </row>
    <row r="16" spans="1:180" s="287" customFormat="1" ht="11.45" customHeight="1" x14ac:dyDescent="0.2">
      <c r="A16" s="287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X16" s="473" t="s">
        <v>33</v>
      </c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/>
      <c r="EI16" s="473"/>
      <c r="EJ16" s="473"/>
      <c r="EK16" s="473"/>
      <c r="EL16" s="473"/>
      <c r="EM16" s="473"/>
      <c r="EN16" s="473"/>
      <c r="EO16" s="473"/>
      <c r="EP16" s="473"/>
      <c r="EQ16" s="473"/>
      <c r="ER16" s="473"/>
      <c r="ES16" s="473"/>
      <c r="ET16" s="473"/>
      <c r="EU16" s="473"/>
      <c r="EV16" s="473"/>
      <c r="FE16" s="288"/>
      <c r="FF16" s="288"/>
      <c r="FG16" s="288"/>
      <c r="FH16" s="288"/>
      <c r="FI16" s="288" t="s">
        <v>34</v>
      </c>
      <c r="FK16" s="474"/>
      <c r="FL16" s="372"/>
      <c r="FM16" s="372"/>
      <c r="FN16" s="372"/>
      <c r="FO16" s="372"/>
      <c r="FP16" s="372"/>
      <c r="FQ16" s="372"/>
      <c r="FR16" s="372"/>
      <c r="FS16" s="372"/>
      <c r="FT16" s="372"/>
      <c r="FU16" s="372"/>
      <c r="FV16" s="372"/>
      <c r="FW16" s="372"/>
      <c r="FX16" s="475"/>
    </row>
    <row r="17" spans="1:274" s="287" customFormat="1" ht="11.1" customHeight="1" x14ac:dyDescent="0.2">
      <c r="A17" s="287" t="s">
        <v>10</v>
      </c>
      <c r="AX17" s="476" t="s">
        <v>66</v>
      </c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FE17" s="288"/>
      <c r="FF17" s="288"/>
      <c r="FG17" s="288"/>
      <c r="FH17" s="288"/>
      <c r="FI17" s="288"/>
      <c r="FK17" s="442"/>
      <c r="FL17" s="443"/>
      <c r="FM17" s="443"/>
      <c r="FN17" s="443"/>
      <c r="FO17" s="443"/>
      <c r="FP17" s="443"/>
      <c r="FQ17" s="443"/>
      <c r="FR17" s="443"/>
      <c r="FS17" s="443"/>
      <c r="FT17" s="443"/>
      <c r="FU17" s="443"/>
      <c r="FV17" s="443"/>
      <c r="FW17" s="443"/>
      <c r="FX17" s="444"/>
    </row>
    <row r="18" spans="1:274" s="287" customFormat="1" ht="11.1" customHeight="1" x14ac:dyDescent="0.2">
      <c r="A18" s="287" t="s">
        <v>11</v>
      </c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  <c r="EK18" s="473"/>
      <c r="EL18" s="473"/>
      <c r="EM18" s="473"/>
      <c r="EN18" s="473"/>
      <c r="EO18" s="473"/>
      <c r="EP18" s="473"/>
      <c r="EQ18" s="473"/>
      <c r="ER18" s="473"/>
      <c r="ES18" s="473"/>
      <c r="ET18" s="473"/>
      <c r="EU18" s="473"/>
      <c r="EV18" s="473"/>
      <c r="FE18" s="288"/>
      <c r="FF18" s="288"/>
      <c r="FG18" s="288"/>
      <c r="FH18" s="288"/>
      <c r="FI18" s="288" t="s">
        <v>35</v>
      </c>
      <c r="FK18" s="477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478"/>
    </row>
    <row r="19" spans="1:274" s="287" customFormat="1" ht="11.1" customHeight="1" x14ac:dyDescent="0.2">
      <c r="A19" s="287" t="s">
        <v>10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FE19" s="288"/>
      <c r="FF19" s="288"/>
      <c r="FG19" s="288"/>
      <c r="FH19" s="288"/>
      <c r="FK19" s="442"/>
      <c r="FL19" s="443"/>
      <c r="FM19" s="443"/>
      <c r="FN19" s="443"/>
      <c r="FO19" s="443"/>
      <c r="FP19" s="443"/>
      <c r="FQ19" s="443"/>
      <c r="FR19" s="443"/>
      <c r="FS19" s="443"/>
      <c r="FT19" s="443"/>
      <c r="FU19" s="443"/>
      <c r="FV19" s="443"/>
      <c r="FW19" s="443"/>
      <c r="FX19" s="444"/>
    </row>
    <row r="20" spans="1:274" s="287" customFormat="1" ht="11.1" customHeight="1" x14ac:dyDescent="0.2">
      <c r="A20" s="287" t="s">
        <v>36</v>
      </c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FE20" s="288"/>
      <c r="FF20" s="288"/>
      <c r="FG20" s="288"/>
      <c r="FH20" s="288"/>
      <c r="FK20" s="445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7"/>
    </row>
    <row r="21" spans="1:274" s="287" customFormat="1" ht="11.1" customHeight="1" x14ac:dyDescent="0.2">
      <c r="A21" s="287" t="s">
        <v>60</v>
      </c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146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FE21" s="288"/>
      <c r="FF21" s="288"/>
      <c r="FG21" s="288"/>
      <c r="FH21" s="288"/>
      <c r="FI21" s="288" t="s">
        <v>37</v>
      </c>
      <c r="FK21" s="448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449"/>
    </row>
    <row r="22" spans="1:274" s="287" customFormat="1" ht="11.1" customHeight="1" thickBot="1" x14ac:dyDescent="0.25"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FE22" s="288"/>
      <c r="FF22" s="288"/>
      <c r="FG22" s="288"/>
      <c r="FH22" s="288"/>
      <c r="FI22" s="288" t="s">
        <v>38</v>
      </c>
      <c r="FK22" s="450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2"/>
    </row>
    <row r="23" spans="1:274" s="287" customFormat="1" ht="11.1" customHeight="1" x14ac:dyDescent="0.2"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FE23" s="288"/>
      <c r="FF23" s="288"/>
      <c r="FG23" s="288"/>
      <c r="FH23" s="288"/>
      <c r="FI23" s="288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</row>
    <row r="24" spans="1:274" s="287" customFormat="1" ht="11.1" customHeight="1" x14ac:dyDescent="0.2"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367" t="s">
        <v>147</v>
      </c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285"/>
      <c r="EV24" s="285"/>
      <c r="EW24" s="366"/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66"/>
      <c r="FL24" s="366"/>
      <c r="FM24" s="366"/>
      <c r="FN24" s="366"/>
      <c r="FO24" s="366"/>
      <c r="FP24" s="366"/>
      <c r="FQ24" s="366"/>
      <c r="FR24" s="366"/>
      <c r="FS24" s="366"/>
      <c r="FT24" s="366"/>
      <c r="FU24" s="366"/>
      <c r="FV24" s="366"/>
      <c r="FW24" s="366"/>
      <c r="FX24" s="366"/>
    </row>
    <row r="25" spans="1:274" s="287" customFormat="1" ht="13.5" customHeight="1" thickBot="1" x14ac:dyDescent="0.25">
      <c r="A25" s="20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FE25" s="288"/>
      <c r="FF25" s="288"/>
      <c r="FG25" s="288"/>
      <c r="FH25" s="288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</row>
    <row r="26" spans="1:274" s="287" customFormat="1" ht="10.5" customHeight="1" x14ac:dyDescent="0.2">
      <c r="A26" s="453" t="s">
        <v>39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8" t="s">
        <v>40</v>
      </c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8" t="s">
        <v>125</v>
      </c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8" t="s">
        <v>188</v>
      </c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454" t="s">
        <v>42</v>
      </c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6"/>
      <c r="DQ26" s="457" t="s">
        <v>80</v>
      </c>
      <c r="DR26" s="458"/>
      <c r="DS26" s="369" t="s">
        <v>43</v>
      </c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369"/>
      <c r="FL26" s="369"/>
      <c r="FM26" s="369"/>
      <c r="FN26" s="369"/>
      <c r="FO26" s="369"/>
      <c r="FP26" s="369"/>
      <c r="FQ26" s="369"/>
      <c r="FR26" s="369"/>
      <c r="FS26" s="369"/>
      <c r="FT26" s="369"/>
      <c r="FU26" s="369"/>
      <c r="FV26" s="369"/>
      <c r="FW26" s="369"/>
      <c r="FX26" s="463"/>
    </row>
    <row r="27" spans="1:274" s="287" customFormat="1" ht="10.5" customHeight="1" x14ac:dyDescent="0.2">
      <c r="A27" s="435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70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70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70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437" t="s">
        <v>44</v>
      </c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438"/>
      <c r="DQ27" s="459"/>
      <c r="DR27" s="460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6"/>
      <c r="FL27" s="366"/>
      <c r="FM27" s="366"/>
      <c r="FN27" s="366"/>
      <c r="FO27" s="366"/>
      <c r="FP27" s="366"/>
      <c r="FQ27" s="366"/>
      <c r="FR27" s="366"/>
      <c r="FS27" s="366"/>
      <c r="FT27" s="366"/>
      <c r="FU27" s="366"/>
      <c r="FV27" s="366"/>
      <c r="FW27" s="366"/>
      <c r="FX27" s="433"/>
    </row>
    <row r="28" spans="1:274" s="287" customFormat="1" ht="10.5" customHeight="1" x14ac:dyDescent="0.2">
      <c r="A28" s="43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22"/>
      <c r="CY28" s="288" t="s">
        <v>45</v>
      </c>
      <c r="CZ28" s="439" t="s">
        <v>250</v>
      </c>
      <c r="DA28" s="439"/>
      <c r="DB28" s="439"/>
      <c r="DC28" s="287" t="s">
        <v>8</v>
      </c>
      <c r="DP28" s="23"/>
      <c r="DQ28" s="459"/>
      <c r="DR28" s="460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/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/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366"/>
      <c r="FL28" s="366"/>
      <c r="FM28" s="366"/>
      <c r="FN28" s="366"/>
      <c r="FO28" s="366"/>
      <c r="FP28" s="366"/>
      <c r="FQ28" s="366"/>
      <c r="FR28" s="366"/>
      <c r="FS28" s="366"/>
      <c r="FT28" s="366"/>
      <c r="FU28" s="366"/>
      <c r="FV28" s="366"/>
      <c r="FW28" s="366"/>
      <c r="FX28" s="433"/>
    </row>
    <row r="29" spans="1:274" s="287" customFormat="1" ht="3" customHeight="1" x14ac:dyDescent="0.2">
      <c r="A29" s="435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24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461"/>
      <c r="DR29" s="462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366"/>
      <c r="FL29" s="366"/>
      <c r="FM29" s="366"/>
      <c r="FN29" s="366"/>
      <c r="FO29" s="366"/>
      <c r="FP29" s="366"/>
      <c r="FQ29" s="366"/>
      <c r="FR29" s="366"/>
      <c r="FS29" s="366"/>
      <c r="FT29" s="366"/>
      <c r="FU29" s="366"/>
      <c r="FV29" s="366"/>
      <c r="FW29" s="366"/>
      <c r="FX29" s="433"/>
    </row>
    <row r="30" spans="1:274" s="287" customFormat="1" ht="26.25" customHeight="1" x14ac:dyDescent="0.2">
      <c r="A30" s="435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 t="s">
        <v>46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 t="s">
        <v>47</v>
      </c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284" t="s">
        <v>46</v>
      </c>
      <c r="DR30" s="284" t="s">
        <v>47</v>
      </c>
      <c r="DS30" s="366" t="s">
        <v>48</v>
      </c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 t="s">
        <v>49</v>
      </c>
      <c r="EW30" s="366"/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66"/>
      <c r="FK30" s="366"/>
      <c r="FL30" s="366"/>
      <c r="FM30" s="366"/>
      <c r="FN30" s="366"/>
      <c r="FO30" s="366"/>
      <c r="FP30" s="366"/>
      <c r="FQ30" s="366"/>
      <c r="FR30" s="366"/>
      <c r="FS30" s="366"/>
      <c r="FT30" s="366"/>
      <c r="FU30" s="366"/>
      <c r="FV30" s="366"/>
      <c r="FW30" s="366"/>
      <c r="FX30" s="433"/>
    </row>
    <row r="31" spans="1:274" s="287" customFormat="1" ht="11.1" customHeight="1" x14ac:dyDescent="0.2">
      <c r="A31" s="435">
        <v>1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71">
        <v>2</v>
      </c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>
        <v>3</v>
      </c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>
        <v>4</v>
      </c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436">
        <v>5</v>
      </c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>
        <v>6</v>
      </c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286">
        <v>7</v>
      </c>
      <c r="DR31" s="286">
        <v>8</v>
      </c>
      <c r="DS31" s="366">
        <v>9</v>
      </c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>
        <v>10</v>
      </c>
      <c r="EW31" s="366"/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  <c r="FK31" s="366"/>
      <c r="FL31" s="366"/>
      <c r="FM31" s="366"/>
      <c r="FN31" s="366"/>
      <c r="FO31" s="366"/>
      <c r="FP31" s="366"/>
      <c r="FQ31" s="366"/>
      <c r="FR31" s="366"/>
      <c r="FS31" s="366"/>
      <c r="FT31" s="366"/>
      <c r="FU31" s="366"/>
      <c r="FV31" s="366"/>
      <c r="FW31" s="366"/>
      <c r="FX31" s="433"/>
    </row>
    <row r="32" spans="1:274" s="287" customFormat="1" ht="27" customHeight="1" x14ac:dyDescent="0.2">
      <c r="A32" s="383" t="s">
        <v>194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5"/>
      <c r="AX32" s="434" t="s">
        <v>239</v>
      </c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24">
        <v>612</v>
      </c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8"/>
      <c r="DB32" s="428"/>
      <c r="DC32" s="428"/>
      <c r="DD32" s="428"/>
      <c r="DE32" s="428"/>
      <c r="DF32" s="428"/>
      <c r="DG32" s="428"/>
      <c r="DH32" s="428"/>
      <c r="DI32" s="428"/>
      <c r="DJ32" s="428"/>
      <c r="DK32" s="428"/>
      <c r="DL32" s="428"/>
      <c r="DM32" s="428"/>
      <c r="DN32" s="428"/>
      <c r="DO32" s="428"/>
      <c r="DP32" s="428"/>
      <c r="DQ32" s="289"/>
      <c r="DR32" s="291"/>
      <c r="DS32" s="432">
        <v>741000</v>
      </c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2"/>
      <c r="EI32" s="43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 s="428">
        <f t="shared" ref="EV32:EV43" si="0">DS32</f>
        <v>741000</v>
      </c>
      <c r="EW32" s="428"/>
      <c r="EX32" s="428"/>
      <c r="EY32" s="428"/>
      <c r="EZ32" s="428"/>
      <c r="FA32" s="428"/>
      <c r="FB32" s="428"/>
      <c r="FC32" s="428"/>
      <c r="FD32" s="428"/>
      <c r="FE32" s="428"/>
      <c r="FF32" s="428"/>
      <c r="FG32" s="428"/>
      <c r="FH32" s="428"/>
      <c r="FI32" s="428"/>
      <c r="FJ32" s="428"/>
      <c r="FK32" s="428"/>
      <c r="FL32" s="428"/>
      <c r="FM32" s="428"/>
      <c r="FN32" s="428"/>
      <c r="FO32" s="428"/>
      <c r="FP32" s="428"/>
      <c r="FQ32" s="428"/>
      <c r="FR32" s="428"/>
      <c r="FS32" s="428"/>
      <c r="FT32" s="428"/>
      <c r="FU32" s="428"/>
      <c r="FV32" s="428"/>
      <c r="FW32" s="428"/>
      <c r="FX32" s="429"/>
      <c r="GA32" s="364" t="s">
        <v>189</v>
      </c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4"/>
      <c r="GQ32" s="364"/>
      <c r="GR32" s="364"/>
      <c r="GS32" s="364"/>
      <c r="GT32" s="364"/>
      <c r="GU32" s="364"/>
      <c r="GV32" s="364"/>
      <c r="GW32" s="364"/>
      <c r="GX32" s="364"/>
      <c r="GY32" s="364"/>
      <c r="GZ32" s="364"/>
      <c r="HA32" s="364"/>
      <c r="HB32" s="364"/>
      <c r="HC32" s="364"/>
      <c r="HD32" s="364"/>
      <c r="HE32" s="364"/>
      <c r="HF32" s="364"/>
      <c r="HG32" s="364"/>
      <c r="HH32" s="364"/>
      <c r="HI32" s="364"/>
      <c r="HJ32" s="364"/>
      <c r="HK32" s="364"/>
      <c r="HL32" s="364"/>
      <c r="HM32" s="364"/>
      <c r="HN32" s="364"/>
      <c r="HO32" s="364"/>
      <c r="HP32" s="364"/>
      <c r="HQ32" s="364"/>
      <c r="HR32" s="364"/>
      <c r="HS32" s="364"/>
      <c r="HT32" s="364"/>
      <c r="HU32" s="364"/>
      <c r="HV32" s="364"/>
      <c r="HW32" s="364"/>
      <c r="HX32" s="364"/>
      <c r="HY32" s="364"/>
      <c r="HZ32" s="364"/>
      <c r="IA32" s="364"/>
      <c r="IB32" s="364"/>
      <c r="IC32" s="364"/>
      <c r="ID32" s="364"/>
      <c r="IE32" s="364"/>
      <c r="IF32" s="364"/>
      <c r="IG32" s="364"/>
      <c r="IH32" s="364"/>
      <c r="II32" s="364"/>
      <c r="IJ32" s="364"/>
      <c r="IK32" s="364"/>
      <c r="IL32" s="364"/>
      <c r="IM32" s="364"/>
      <c r="IN32" s="364"/>
      <c r="IO32" s="364"/>
      <c r="IP32" s="364"/>
      <c r="IQ32" s="364"/>
      <c r="IR32" s="364"/>
      <c r="IS32" s="364"/>
      <c r="IT32" s="364"/>
      <c r="IU32" s="364"/>
      <c r="IV32" s="364"/>
      <c r="IW32" s="364"/>
      <c r="IX32" s="364"/>
      <c r="IY32" s="364"/>
      <c r="IZ32" s="364"/>
      <c r="JA32" s="364"/>
      <c r="JB32" s="364"/>
      <c r="JC32" s="364"/>
      <c r="JD32" s="364"/>
      <c r="JE32" s="364"/>
      <c r="JF32" s="364"/>
      <c r="JG32" s="364"/>
      <c r="JH32" s="364"/>
      <c r="JI32" s="364"/>
      <c r="JJ32" s="364"/>
      <c r="JK32" s="364"/>
      <c r="JL32" s="364"/>
      <c r="JM32" s="364"/>
      <c r="JN32" s="364"/>
    </row>
    <row r="33" spans="1:274" s="287" customFormat="1" ht="27" customHeight="1" x14ac:dyDescent="0.2">
      <c r="A33" s="383" t="s">
        <v>194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5"/>
      <c r="AX33" s="434" t="s">
        <v>303</v>
      </c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24">
        <v>612</v>
      </c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289"/>
      <c r="DR33" s="291"/>
      <c r="DS33" s="432">
        <v>200000</v>
      </c>
      <c r="DT33" s="432"/>
      <c r="DU33" s="432"/>
      <c r="DV33" s="432"/>
      <c r="DW33" s="432"/>
      <c r="DX33" s="432"/>
      <c r="DY33" s="432"/>
      <c r="DZ33" s="432"/>
      <c r="EA33" s="432"/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2"/>
      <c r="ET33" s="432"/>
      <c r="EU33" s="432"/>
      <c r="EV33" s="428">
        <f t="shared" si="0"/>
        <v>200000</v>
      </c>
      <c r="EW33" s="428"/>
      <c r="EX33" s="428"/>
      <c r="EY33" s="428"/>
      <c r="EZ33" s="428"/>
      <c r="FA33" s="428"/>
      <c r="FB33" s="428"/>
      <c r="FC33" s="428"/>
      <c r="FD33" s="428"/>
      <c r="FE33" s="428"/>
      <c r="FF33" s="428"/>
      <c r="FG33" s="428"/>
      <c r="FH33" s="428"/>
      <c r="FI33" s="428"/>
      <c r="FJ33" s="428"/>
      <c r="FK33" s="428"/>
      <c r="FL33" s="428"/>
      <c r="FM33" s="428"/>
      <c r="FN33" s="428"/>
      <c r="FO33" s="428"/>
      <c r="FP33" s="428"/>
      <c r="FQ33" s="428"/>
      <c r="FR33" s="428"/>
      <c r="FS33" s="428"/>
      <c r="FT33" s="428"/>
      <c r="FU33" s="428"/>
      <c r="FV33" s="428"/>
      <c r="FW33" s="428"/>
      <c r="FX33" s="429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  <c r="IK33" s="282"/>
      <c r="IL33" s="282"/>
      <c r="IM33" s="282"/>
      <c r="IN33" s="282"/>
      <c r="IO33" s="282"/>
      <c r="IP33" s="282"/>
      <c r="IQ33" s="282"/>
      <c r="IR33" s="282"/>
      <c r="IS33" s="282"/>
      <c r="IT33" s="282"/>
      <c r="IU33" s="282"/>
      <c r="IV33" s="282"/>
      <c r="IW33" s="282"/>
      <c r="IX33" s="282"/>
      <c r="IY33" s="282"/>
      <c r="IZ33" s="282"/>
      <c r="JA33" s="282"/>
      <c r="JB33" s="282"/>
      <c r="JC33" s="282"/>
      <c r="JD33" s="282"/>
      <c r="JE33" s="282"/>
      <c r="JF33" s="282"/>
      <c r="JG33" s="282"/>
      <c r="JH33" s="282"/>
      <c r="JI33" s="282"/>
      <c r="JJ33" s="282"/>
      <c r="JK33" s="282"/>
      <c r="JL33" s="282"/>
      <c r="JM33" s="282"/>
      <c r="JN33" s="282"/>
    </row>
    <row r="34" spans="1:274" s="287" customFormat="1" ht="27" customHeight="1" x14ac:dyDescent="0.2">
      <c r="A34" s="383" t="s">
        <v>194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5"/>
      <c r="AX34" s="434" t="s">
        <v>309</v>
      </c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24">
        <v>612</v>
      </c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289"/>
      <c r="DR34" s="291"/>
      <c r="DS34" s="432">
        <v>86400</v>
      </c>
      <c r="DT34" s="432"/>
      <c r="DU34" s="432"/>
      <c r="DV34" s="432"/>
      <c r="DW34" s="432"/>
      <c r="DX34" s="432"/>
      <c r="DY34" s="432"/>
      <c r="DZ34" s="432"/>
      <c r="EA34" s="432"/>
      <c r="EB34" s="432"/>
      <c r="EC34" s="432"/>
      <c r="ED34" s="432"/>
      <c r="EE34" s="432"/>
      <c r="EF34" s="432"/>
      <c r="EG34" s="432"/>
      <c r="EH34" s="432"/>
      <c r="EI34" s="432"/>
      <c r="EJ34" s="432"/>
      <c r="EK34" s="432"/>
      <c r="EL34" s="432"/>
      <c r="EM34" s="432"/>
      <c r="EN34" s="432"/>
      <c r="EO34" s="432"/>
      <c r="EP34" s="432"/>
      <c r="EQ34" s="432"/>
      <c r="ER34" s="432"/>
      <c r="ES34" s="432"/>
      <c r="ET34" s="432"/>
      <c r="EU34" s="432"/>
      <c r="EV34" s="428">
        <f t="shared" si="0"/>
        <v>86400</v>
      </c>
      <c r="EW34" s="428"/>
      <c r="EX34" s="428"/>
      <c r="EY34" s="428"/>
      <c r="EZ34" s="428"/>
      <c r="FA34" s="428"/>
      <c r="FB34" s="428"/>
      <c r="FC34" s="428"/>
      <c r="FD34" s="428"/>
      <c r="FE34" s="428"/>
      <c r="FF34" s="428"/>
      <c r="FG34" s="428"/>
      <c r="FH34" s="428"/>
      <c r="FI34" s="428"/>
      <c r="FJ34" s="428"/>
      <c r="FK34" s="428"/>
      <c r="FL34" s="428"/>
      <c r="FM34" s="428"/>
      <c r="FN34" s="428"/>
      <c r="FO34" s="428"/>
      <c r="FP34" s="428"/>
      <c r="FQ34" s="428"/>
      <c r="FR34" s="428"/>
      <c r="FS34" s="428"/>
      <c r="FT34" s="428"/>
      <c r="FU34" s="428"/>
      <c r="FV34" s="428"/>
      <c r="FW34" s="428"/>
      <c r="FX34" s="429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  <c r="IK34" s="282"/>
      <c r="IL34" s="282"/>
      <c r="IM34" s="282"/>
      <c r="IN34" s="282"/>
      <c r="IO34" s="282"/>
      <c r="IP34" s="282"/>
      <c r="IQ34" s="282"/>
      <c r="IR34" s="282"/>
      <c r="IS34" s="282"/>
      <c r="IT34" s="282"/>
      <c r="IU34" s="282"/>
      <c r="IV34" s="282"/>
      <c r="IW34" s="282"/>
      <c r="IX34" s="282"/>
      <c r="IY34" s="282"/>
      <c r="IZ34" s="282"/>
      <c r="JA34" s="282"/>
      <c r="JB34" s="282"/>
      <c r="JC34" s="282"/>
      <c r="JD34" s="282"/>
      <c r="JE34" s="282"/>
      <c r="JF34" s="282"/>
      <c r="JG34" s="282"/>
      <c r="JH34" s="282"/>
      <c r="JI34" s="282"/>
      <c r="JJ34" s="282"/>
      <c r="JK34" s="282"/>
      <c r="JL34" s="282"/>
      <c r="JM34" s="282"/>
      <c r="JN34" s="282"/>
    </row>
    <row r="35" spans="1:274" s="287" customFormat="1" ht="27" customHeight="1" x14ac:dyDescent="0.2">
      <c r="A35" s="383" t="s">
        <v>246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5"/>
      <c r="AX35" s="434" t="s">
        <v>238</v>
      </c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24">
        <v>612</v>
      </c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289"/>
      <c r="DR35" s="291"/>
      <c r="DS35" s="432">
        <f>'[5]Поступления и выплаты 2017'!G31</f>
        <v>181800</v>
      </c>
      <c r="DT35" s="432"/>
      <c r="DU35" s="432"/>
      <c r="DV35" s="432"/>
      <c r="DW35" s="432"/>
      <c r="DX35" s="432"/>
      <c r="DY35" s="432"/>
      <c r="DZ35" s="432"/>
      <c r="EA35" s="432"/>
      <c r="EB35" s="432"/>
      <c r="EC35" s="432"/>
      <c r="ED35" s="432"/>
      <c r="EE35" s="432"/>
      <c r="EF35" s="432"/>
      <c r="EG35" s="432"/>
      <c r="EH35" s="432"/>
      <c r="EI35" s="432"/>
      <c r="EJ35" s="432"/>
      <c r="EK35" s="432"/>
      <c r="EL35" s="432"/>
      <c r="EM35" s="432"/>
      <c r="EN35" s="432"/>
      <c r="EO35" s="432"/>
      <c r="EP35" s="432"/>
      <c r="EQ35" s="432"/>
      <c r="ER35" s="432"/>
      <c r="ES35" s="432"/>
      <c r="ET35" s="432"/>
      <c r="EU35" s="432"/>
      <c r="EV35" s="428">
        <f t="shared" si="0"/>
        <v>181800</v>
      </c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9"/>
      <c r="GA35" s="364" t="s">
        <v>189</v>
      </c>
      <c r="GB35" s="364"/>
      <c r="GC35" s="364"/>
      <c r="GD35" s="364"/>
      <c r="GE35" s="364"/>
      <c r="GF35" s="364"/>
      <c r="GG35" s="364"/>
      <c r="GH35" s="364"/>
      <c r="GI35" s="364"/>
      <c r="GJ35" s="364"/>
      <c r="GK35" s="364"/>
      <c r="GL35" s="364"/>
      <c r="GM35" s="364"/>
      <c r="GN35" s="364"/>
      <c r="GO35" s="364"/>
      <c r="GP35" s="364"/>
      <c r="GQ35" s="364"/>
      <c r="GR35" s="364"/>
      <c r="GS35" s="364"/>
      <c r="GT35" s="364"/>
      <c r="GU35" s="364"/>
      <c r="GV35" s="364"/>
      <c r="GW35" s="364"/>
      <c r="GX35" s="364"/>
      <c r="GY35" s="364"/>
      <c r="GZ35" s="364"/>
      <c r="HA35" s="364"/>
      <c r="HB35" s="364"/>
      <c r="HC35" s="364"/>
      <c r="HD35" s="364"/>
      <c r="HE35" s="364"/>
      <c r="HF35" s="364"/>
      <c r="HG35" s="364"/>
      <c r="HH35" s="364"/>
      <c r="HI35" s="364"/>
      <c r="HJ35" s="364"/>
      <c r="HK35" s="364"/>
      <c r="HL35" s="364"/>
      <c r="HM35" s="364"/>
      <c r="HN35" s="364"/>
      <c r="HO35" s="364"/>
      <c r="HP35" s="364"/>
      <c r="HQ35" s="364"/>
      <c r="HR35" s="364"/>
      <c r="HS35" s="364"/>
      <c r="HT35" s="364"/>
      <c r="HU35" s="364"/>
      <c r="HV35" s="364"/>
      <c r="HW35" s="364"/>
      <c r="HX35" s="364"/>
      <c r="HY35" s="364"/>
      <c r="HZ35" s="364"/>
      <c r="IA35" s="364"/>
      <c r="IB35" s="364"/>
      <c r="IC35" s="364"/>
      <c r="ID35" s="364"/>
      <c r="IE35" s="364"/>
      <c r="IF35" s="364"/>
      <c r="IG35" s="364"/>
      <c r="IH35" s="364"/>
      <c r="II35" s="364"/>
      <c r="IJ35" s="364"/>
      <c r="IK35" s="364"/>
      <c r="IL35" s="364"/>
      <c r="IM35" s="364"/>
      <c r="IN35" s="364"/>
      <c r="IO35" s="364"/>
      <c r="IP35" s="364"/>
      <c r="IQ35" s="364"/>
      <c r="IR35" s="364"/>
      <c r="IS35" s="364"/>
      <c r="IT35" s="364"/>
      <c r="IU35" s="364"/>
      <c r="IV35" s="364"/>
      <c r="IW35" s="364"/>
      <c r="IX35" s="364"/>
      <c r="IY35" s="364"/>
      <c r="IZ35" s="364"/>
      <c r="JA35" s="364"/>
      <c r="JB35" s="364"/>
      <c r="JC35" s="364"/>
      <c r="JD35" s="364"/>
      <c r="JE35" s="364"/>
      <c r="JF35" s="364"/>
      <c r="JG35" s="364"/>
      <c r="JH35" s="364"/>
      <c r="JI35" s="364"/>
      <c r="JJ35" s="364"/>
      <c r="JK35" s="364"/>
      <c r="JL35" s="364"/>
      <c r="JM35" s="364"/>
      <c r="JN35" s="364"/>
    </row>
    <row r="36" spans="1:274" s="287" customFormat="1" ht="39" hidden="1" customHeight="1" x14ac:dyDescent="0.2">
      <c r="A36" s="383" t="s">
        <v>94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5"/>
      <c r="AX36" s="430" t="s">
        <v>174</v>
      </c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24">
        <v>613</v>
      </c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431"/>
      <c r="CF36" s="431"/>
      <c r="CG36" s="431"/>
      <c r="CH36" s="431"/>
      <c r="CI36" s="431"/>
      <c r="CJ36" s="431"/>
      <c r="CK36" s="431"/>
      <c r="CL36" s="431"/>
      <c r="CM36" s="431"/>
      <c r="CN36" s="431"/>
      <c r="CO36" s="431"/>
      <c r="CP36" s="428"/>
      <c r="CQ36" s="428"/>
      <c r="CR36" s="428"/>
      <c r="CS36" s="428"/>
      <c r="CT36" s="428"/>
      <c r="CU36" s="428"/>
      <c r="CV36" s="428"/>
      <c r="CW36" s="428"/>
      <c r="CX36" s="428"/>
      <c r="CY36" s="428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289"/>
      <c r="DR36" s="291"/>
      <c r="DS36" s="432">
        <v>0</v>
      </c>
      <c r="DT36" s="432"/>
      <c r="DU36" s="432"/>
      <c r="DV36" s="432"/>
      <c r="DW36" s="432"/>
      <c r="DX36" s="432"/>
      <c r="DY36" s="432"/>
      <c r="DZ36" s="432"/>
      <c r="EA36" s="432"/>
      <c r="EB36" s="432"/>
      <c r="EC36" s="432"/>
      <c r="ED36" s="432"/>
      <c r="EE36" s="432"/>
      <c r="EF36" s="432"/>
      <c r="EG36" s="432"/>
      <c r="EH36" s="432"/>
      <c r="EI36" s="432"/>
      <c r="EJ36" s="432"/>
      <c r="EK36" s="432"/>
      <c r="EL36" s="432"/>
      <c r="EM36" s="432"/>
      <c r="EN36" s="432"/>
      <c r="EO36" s="432"/>
      <c r="EP36" s="432"/>
      <c r="EQ36" s="432"/>
      <c r="ER36" s="432"/>
      <c r="ES36" s="432"/>
      <c r="ET36" s="432"/>
      <c r="EU36" s="432"/>
      <c r="EV36" s="428">
        <f t="shared" si="0"/>
        <v>0</v>
      </c>
      <c r="EW36" s="428"/>
      <c r="EX36" s="428"/>
      <c r="EY36" s="428"/>
      <c r="EZ36" s="428"/>
      <c r="FA36" s="428"/>
      <c r="FB36" s="428"/>
      <c r="FC36" s="428"/>
      <c r="FD36" s="428"/>
      <c r="FE36" s="428"/>
      <c r="FF36" s="428"/>
      <c r="FG36" s="428"/>
      <c r="FH36" s="428"/>
      <c r="FI36" s="428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  <c r="FV36" s="428"/>
      <c r="FW36" s="428"/>
      <c r="FX36" s="429"/>
    </row>
    <row r="37" spans="1:274" s="287" customFormat="1" ht="39" hidden="1" customHeight="1" x14ac:dyDescent="0.2">
      <c r="A37" s="383" t="s">
        <v>175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5"/>
      <c r="AX37" s="430" t="s">
        <v>176</v>
      </c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24">
        <v>614</v>
      </c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431"/>
      <c r="CF37" s="431"/>
      <c r="CG37" s="431"/>
      <c r="CH37" s="431"/>
      <c r="CI37" s="431"/>
      <c r="CJ37" s="431"/>
      <c r="CK37" s="431"/>
      <c r="CL37" s="431"/>
      <c r="CM37" s="431"/>
      <c r="CN37" s="431"/>
      <c r="CO37" s="431"/>
      <c r="CP37" s="428"/>
      <c r="CQ37" s="428"/>
      <c r="CR37" s="428"/>
      <c r="CS37" s="428"/>
      <c r="CT37" s="428"/>
      <c r="CU37" s="428"/>
      <c r="CV37" s="428"/>
      <c r="CW37" s="428"/>
      <c r="CX37" s="428"/>
      <c r="CY37" s="428"/>
      <c r="CZ37" s="428"/>
      <c r="DA37" s="428"/>
      <c r="DB37" s="428"/>
      <c r="DC37" s="428"/>
      <c r="DD37" s="428"/>
      <c r="DE37" s="428"/>
      <c r="DF37" s="428"/>
      <c r="DG37" s="428"/>
      <c r="DH37" s="428"/>
      <c r="DI37" s="428"/>
      <c r="DJ37" s="428"/>
      <c r="DK37" s="428"/>
      <c r="DL37" s="428"/>
      <c r="DM37" s="428"/>
      <c r="DN37" s="428"/>
      <c r="DO37" s="428"/>
      <c r="DP37" s="428"/>
      <c r="DQ37" s="289"/>
      <c r="DR37" s="291"/>
      <c r="DS37" s="432"/>
      <c r="DT37" s="432"/>
      <c r="DU37" s="432"/>
      <c r="DV37" s="432"/>
      <c r="DW37" s="432"/>
      <c r="DX37" s="432"/>
      <c r="DY37" s="432"/>
      <c r="DZ37" s="432"/>
      <c r="EA37" s="432"/>
      <c r="EB37" s="432"/>
      <c r="EC37" s="432"/>
      <c r="ED37" s="432"/>
      <c r="EE37" s="432"/>
      <c r="EF37" s="432"/>
      <c r="EG37" s="432"/>
      <c r="EH37" s="432"/>
      <c r="EI37" s="432"/>
      <c r="EJ37" s="432"/>
      <c r="EK37" s="432"/>
      <c r="EL37" s="432"/>
      <c r="EM37" s="432"/>
      <c r="EN37" s="432"/>
      <c r="EO37" s="432"/>
      <c r="EP37" s="432"/>
      <c r="EQ37" s="432"/>
      <c r="ER37" s="432"/>
      <c r="ES37" s="432"/>
      <c r="ET37" s="432"/>
      <c r="EU37" s="432"/>
      <c r="EV37" s="428">
        <f t="shared" si="0"/>
        <v>0</v>
      </c>
      <c r="EW37" s="428"/>
      <c r="EX37" s="428"/>
      <c r="EY37" s="428"/>
      <c r="EZ37" s="428"/>
      <c r="FA37" s="428"/>
      <c r="FB37" s="428"/>
      <c r="FC37" s="428"/>
      <c r="FD37" s="428"/>
      <c r="FE37" s="428"/>
      <c r="FF37" s="428"/>
      <c r="FG37" s="428"/>
      <c r="FH37" s="428"/>
      <c r="FI37" s="428"/>
      <c r="FJ37" s="428"/>
      <c r="FK37" s="428"/>
      <c r="FL37" s="428"/>
      <c r="FM37" s="428"/>
      <c r="FN37" s="428"/>
      <c r="FO37" s="428"/>
      <c r="FP37" s="428"/>
      <c r="FQ37" s="428"/>
      <c r="FR37" s="428"/>
      <c r="FS37" s="428"/>
      <c r="FT37" s="428"/>
      <c r="FU37" s="428"/>
      <c r="FV37" s="428"/>
      <c r="FW37" s="428"/>
      <c r="FX37" s="429"/>
    </row>
    <row r="38" spans="1:274" s="287" customFormat="1" ht="39" hidden="1" customHeight="1" x14ac:dyDescent="0.2">
      <c r="A38" s="383" t="s">
        <v>94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5"/>
      <c r="AX38" s="421" t="s">
        <v>174</v>
      </c>
      <c r="AY38" s="422"/>
      <c r="AZ38" s="422"/>
      <c r="BA38" s="422"/>
      <c r="BB38" s="422"/>
      <c r="BC38" s="422"/>
      <c r="BD38" s="422"/>
      <c r="BE38" s="422"/>
      <c r="BF38" s="422"/>
      <c r="BG38" s="422"/>
      <c r="BH38" s="423"/>
      <c r="BI38" s="424">
        <v>615</v>
      </c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373"/>
      <c r="BU38" s="374"/>
      <c r="BV38" s="374"/>
      <c r="BW38" s="374"/>
      <c r="BX38" s="374"/>
      <c r="BY38" s="374"/>
      <c r="BZ38" s="374"/>
      <c r="CA38" s="374"/>
      <c r="CB38" s="374"/>
      <c r="CC38" s="374"/>
      <c r="CD38" s="375"/>
      <c r="CE38" s="389"/>
      <c r="CF38" s="390"/>
      <c r="CG38" s="390"/>
      <c r="CH38" s="390"/>
      <c r="CI38" s="390"/>
      <c r="CJ38" s="390"/>
      <c r="CK38" s="390"/>
      <c r="CL38" s="390"/>
      <c r="CM38" s="390"/>
      <c r="CN38" s="390"/>
      <c r="CO38" s="391"/>
      <c r="CP38" s="392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4"/>
      <c r="DQ38" s="289"/>
      <c r="DR38" s="291"/>
      <c r="DS38" s="425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7"/>
      <c r="EV38" s="392">
        <f t="shared" si="0"/>
        <v>0</v>
      </c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  <c r="FL38" s="393"/>
      <c r="FM38" s="393"/>
      <c r="FN38" s="393"/>
      <c r="FO38" s="393"/>
      <c r="FP38" s="393"/>
      <c r="FQ38" s="393"/>
      <c r="FR38" s="393"/>
      <c r="FS38" s="393"/>
      <c r="FT38" s="393"/>
      <c r="FU38" s="393"/>
      <c r="FV38" s="393"/>
      <c r="FW38" s="393"/>
      <c r="FX38" s="401"/>
    </row>
    <row r="39" spans="1:274" s="287" customFormat="1" ht="39" hidden="1" customHeight="1" x14ac:dyDescent="0.2">
      <c r="A39" s="383" t="s">
        <v>177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5"/>
      <c r="AX39" s="421" t="s">
        <v>178</v>
      </c>
      <c r="AY39" s="422"/>
      <c r="AZ39" s="422"/>
      <c r="BA39" s="422"/>
      <c r="BB39" s="422"/>
      <c r="BC39" s="422"/>
      <c r="BD39" s="422"/>
      <c r="BE39" s="422"/>
      <c r="BF39" s="422"/>
      <c r="BG39" s="422"/>
      <c r="BH39" s="423"/>
      <c r="BI39" s="424">
        <v>616</v>
      </c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373"/>
      <c r="BU39" s="374"/>
      <c r="BV39" s="374"/>
      <c r="BW39" s="374"/>
      <c r="BX39" s="374"/>
      <c r="BY39" s="374"/>
      <c r="BZ39" s="374"/>
      <c r="CA39" s="374"/>
      <c r="CB39" s="374"/>
      <c r="CC39" s="374"/>
      <c r="CD39" s="375"/>
      <c r="CE39" s="389"/>
      <c r="CF39" s="390"/>
      <c r="CG39" s="390"/>
      <c r="CH39" s="390"/>
      <c r="CI39" s="390"/>
      <c r="CJ39" s="390"/>
      <c r="CK39" s="390"/>
      <c r="CL39" s="390"/>
      <c r="CM39" s="390"/>
      <c r="CN39" s="390"/>
      <c r="CO39" s="391"/>
      <c r="CP39" s="392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4"/>
      <c r="DQ39" s="289"/>
      <c r="DR39" s="291"/>
      <c r="DS39" s="425">
        <v>0</v>
      </c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/>
      <c r="EN39" s="426"/>
      <c r="EO39" s="426"/>
      <c r="EP39" s="426"/>
      <c r="EQ39" s="426"/>
      <c r="ER39" s="426"/>
      <c r="ES39" s="426"/>
      <c r="ET39" s="426"/>
      <c r="EU39" s="427"/>
      <c r="EV39" s="392">
        <f t="shared" si="0"/>
        <v>0</v>
      </c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393"/>
      <c r="FL39" s="393"/>
      <c r="FM39" s="393"/>
      <c r="FN39" s="393"/>
      <c r="FO39" s="393"/>
      <c r="FP39" s="393"/>
      <c r="FQ39" s="393"/>
      <c r="FR39" s="393"/>
      <c r="FS39" s="393"/>
      <c r="FT39" s="393"/>
      <c r="FU39" s="393"/>
      <c r="FV39" s="393"/>
      <c r="FW39" s="393"/>
      <c r="FX39" s="401"/>
    </row>
    <row r="40" spans="1:274" s="287" customFormat="1" ht="51.75" customHeight="1" x14ac:dyDescent="0.2">
      <c r="A40" s="383" t="s">
        <v>247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5"/>
      <c r="AX40" s="373" t="s">
        <v>248</v>
      </c>
      <c r="AY40" s="374"/>
      <c r="AZ40" s="374"/>
      <c r="BA40" s="374"/>
      <c r="BB40" s="374"/>
      <c r="BC40" s="374"/>
      <c r="BD40" s="374"/>
      <c r="BE40" s="374"/>
      <c r="BF40" s="374"/>
      <c r="BG40" s="374"/>
      <c r="BH40" s="375"/>
      <c r="BI40" s="386">
        <v>612</v>
      </c>
      <c r="BJ40" s="387"/>
      <c r="BK40" s="387"/>
      <c r="BL40" s="387"/>
      <c r="BM40" s="387"/>
      <c r="BN40" s="387"/>
      <c r="BO40" s="387"/>
      <c r="BP40" s="387"/>
      <c r="BQ40" s="387"/>
      <c r="BR40" s="387"/>
      <c r="BS40" s="388"/>
      <c r="BT40" s="373"/>
      <c r="BU40" s="374"/>
      <c r="BV40" s="374"/>
      <c r="BW40" s="374"/>
      <c r="BX40" s="374"/>
      <c r="BY40" s="374"/>
      <c r="BZ40" s="374"/>
      <c r="CA40" s="374"/>
      <c r="CB40" s="374"/>
      <c r="CC40" s="374"/>
      <c r="CD40" s="375"/>
      <c r="CE40" s="389"/>
      <c r="CF40" s="390"/>
      <c r="CG40" s="390"/>
      <c r="CH40" s="390"/>
      <c r="CI40" s="390"/>
      <c r="CJ40" s="390"/>
      <c r="CK40" s="390"/>
      <c r="CL40" s="390"/>
      <c r="CM40" s="390"/>
      <c r="CN40" s="390"/>
      <c r="CO40" s="391"/>
      <c r="CP40" s="392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3"/>
      <c r="DO40" s="393"/>
      <c r="DP40" s="394"/>
      <c r="DQ40" s="289"/>
      <c r="DR40" s="289"/>
      <c r="DS40" s="392">
        <f>'[5]Поступления и выплаты 2017'!H19</f>
        <v>100000</v>
      </c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  <c r="EF40" s="393"/>
      <c r="EG40" s="393"/>
      <c r="EH40" s="393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4"/>
      <c r="EV40" s="392">
        <f t="shared" si="0"/>
        <v>100000</v>
      </c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3"/>
      <c r="FL40" s="393"/>
      <c r="FM40" s="393"/>
      <c r="FN40" s="393"/>
      <c r="FO40" s="393"/>
      <c r="FP40" s="393"/>
      <c r="FQ40" s="393"/>
      <c r="FR40" s="393"/>
      <c r="FS40" s="393"/>
      <c r="FT40" s="393"/>
      <c r="FU40" s="393"/>
      <c r="FV40" s="393"/>
      <c r="FW40" s="393"/>
      <c r="FX40" s="401"/>
    </row>
    <row r="41" spans="1:274" s="287" customFormat="1" ht="67.5" hidden="1" customHeight="1" x14ac:dyDescent="0.2">
      <c r="A41" s="383" t="s">
        <v>179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5"/>
      <c r="AX41" s="373" t="s">
        <v>180</v>
      </c>
      <c r="AY41" s="374"/>
      <c r="AZ41" s="374"/>
      <c r="BA41" s="374"/>
      <c r="BB41" s="374"/>
      <c r="BC41" s="374"/>
      <c r="BD41" s="374"/>
      <c r="BE41" s="374"/>
      <c r="BF41" s="374"/>
      <c r="BG41" s="374"/>
      <c r="BH41" s="375"/>
      <c r="BI41" s="386">
        <v>225</v>
      </c>
      <c r="BJ41" s="387"/>
      <c r="BK41" s="387"/>
      <c r="BL41" s="387"/>
      <c r="BM41" s="387"/>
      <c r="BN41" s="387"/>
      <c r="BO41" s="387"/>
      <c r="BP41" s="387"/>
      <c r="BQ41" s="387"/>
      <c r="BR41" s="387"/>
      <c r="BS41" s="388"/>
      <c r="BT41" s="373" t="s">
        <v>180</v>
      </c>
      <c r="BU41" s="374"/>
      <c r="BV41" s="374"/>
      <c r="BW41" s="374"/>
      <c r="BX41" s="374"/>
      <c r="BY41" s="374"/>
      <c r="BZ41" s="374"/>
      <c r="CA41" s="374"/>
      <c r="CB41" s="374"/>
      <c r="CC41" s="374"/>
      <c r="CD41" s="375"/>
      <c r="CE41" s="389"/>
      <c r="CF41" s="390"/>
      <c r="CG41" s="390"/>
      <c r="CH41" s="390"/>
      <c r="CI41" s="390"/>
      <c r="CJ41" s="390"/>
      <c r="CK41" s="390"/>
      <c r="CL41" s="390"/>
      <c r="CM41" s="390"/>
      <c r="CN41" s="390"/>
      <c r="CO41" s="391"/>
      <c r="CP41" s="392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4"/>
      <c r="DQ41" s="289"/>
      <c r="DR41" s="289"/>
      <c r="DS41" s="392">
        <f>'[4]Поступления и выплаты 2015'!AD39</f>
        <v>0</v>
      </c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3"/>
      <c r="EF41" s="393"/>
      <c r="EG41" s="393"/>
      <c r="EH41" s="393"/>
      <c r="EI41" s="393"/>
      <c r="EJ41" s="393"/>
      <c r="EK41" s="393"/>
      <c r="EL41" s="393"/>
      <c r="EM41" s="393"/>
      <c r="EN41" s="393"/>
      <c r="EO41" s="393"/>
      <c r="EP41" s="393"/>
      <c r="EQ41" s="393"/>
      <c r="ER41" s="393"/>
      <c r="ES41" s="393"/>
      <c r="ET41" s="393"/>
      <c r="EU41" s="394"/>
      <c r="EV41" s="392">
        <f t="shared" si="0"/>
        <v>0</v>
      </c>
      <c r="EW41" s="393"/>
      <c r="EX41" s="393"/>
      <c r="EY41" s="393"/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  <c r="FL41" s="393"/>
      <c r="FM41" s="393"/>
      <c r="FN41" s="393"/>
      <c r="FO41" s="393"/>
      <c r="FP41" s="393"/>
      <c r="FQ41" s="393"/>
      <c r="FR41" s="393"/>
      <c r="FS41" s="393"/>
      <c r="FT41" s="393"/>
      <c r="FU41" s="393"/>
      <c r="FV41" s="393"/>
      <c r="FW41" s="393"/>
      <c r="FX41" s="401"/>
    </row>
    <row r="42" spans="1:274" s="287" customFormat="1" ht="45" hidden="1" customHeight="1" x14ac:dyDescent="0.2">
      <c r="A42" s="383" t="s">
        <v>181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5"/>
      <c r="AX42" s="373" t="s">
        <v>182</v>
      </c>
      <c r="AY42" s="374"/>
      <c r="AZ42" s="374"/>
      <c r="BA42" s="374"/>
      <c r="BB42" s="374"/>
      <c r="BC42" s="374"/>
      <c r="BD42" s="374"/>
      <c r="BE42" s="374"/>
      <c r="BF42" s="374"/>
      <c r="BG42" s="374"/>
      <c r="BH42" s="375"/>
      <c r="BI42" s="386">
        <v>226</v>
      </c>
      <c r="BJ42" s="387"/>
      <c r="BK42" s="387"/>
      <c r="BL42" s="387"/>
      <c r="BM42" s="387"/>
      <c r="BN42" s="387"/>
      <c r="BO42" s="387"/>
      <c r="BP42" s="387"/>
      <c r="BQ42" s="387"/>
      <c r="BR42" s="387"/>
      <c r="BS42" s="388"/>
      <c r="BT42" s="373" t="s">
        <v>182</v>
      </c>
      <c r="BU42" s="374"/>
      <c r="BV42" s="374"/>
      <c r="BW42" s="374"/>
      <c r="BX42" s="374"/>
      <c r="BY42" s="374"/>
      <c r="BZ42" s="374"/>
      <c r="CA42" s="374"/>
      <c r="CB42" s="374"/>
      <c r="CC42" s="374"/>
      <c r="CD42" s="375"/>
      <c r="CE42" s="389"/>
      <c r="CF42" s="390"/>
      <c r="CG42" s="390"/>
      <c r="CH42" s="390"/>
      <c r="CI42" s="390"/>
      <c r="CJ42" s="390"/>
      <c r="CK42" s="390"/>
      <c r="CL42" s="390"/>
      <c r="CM42" s="390"/>
      <c r="CN42" s="390"/>
      <c r="CO42" s="391"/>
      <c r="CP42" s="392"/>
      <c r="CQ42" s="393"/>
      <c r="CR42" s="393"/>
      <c r="CS42" s="393"/>
      <c r="CT42" s="393"/>
      <c r="CU42" s="393"/>
      <c r="CV42" s="393"/>
      <c r="CW42" s="393"/>
      <c r="CX42" s="393"/>
      <c r="CY42" s="393"/>
      <c r="CZ42" s="393"/>
      <c r="DA42" s="393"/>
      <c r="DB42" s="393"/>
      <c r="DC42" s="393"/>
      <c r="DD42" s="393"/>
      <c r="DE42" s="393"/>
      <c r="DF42" s="393"/>
      <c r="DG42" s="393"/>
      <c r="DH42" s="393"/>
      <c r="DI42" s="393"/>
      <c r="DJ42" s="393"/>
      <c r="DK42" s="393"/>
      <c r="DL42" s="393"/>
      <c r="DM42" s="393"/>
      <c r="DN42" s="393"/>
      <c r="DO42" s="393"/>
      <c r="DP42" s="394"/>
      <c r="DQ42" s="142">
        <v>9220</v>
      </c>
      <c r="DR42" s="289">
        <v>0</v>
      </c>
      <c r="DS42" s="392">
        <f>'[4]Поступления и выплаты 2015'!AB77</f>
        <v>0</v>
      </c>
      <c r="DT42" s="393"/>
      <c r="DU42" s="393"/>
      <c r="DV42" s="393"/>
      <c r="DW42" s="393"/>
      <c r="DX42" s="393"/>
      <c r="DY42" s="393"/>
      <c r="DZ42" s="393"/>
      <c r="EA42" s="393"/>
      <c r="EB42" s="393"/>
      <c r="EC42" s="393"/>
      <c r="ED42" s="393"/>
      <c r="EE42" s="393"/>
      <c r="EF42" s="393"/>
      <c r="EG42" s="393"/>
      <c r="EH42" s="393"/>
      <c r="EI42" s="393"/>
      <c r="EJ42" s="393"/>
      <c r="EK42" s="393"/>
      <c r="EL42" s="393"/>
      <c r="EM42" s="393"/>
      <c r="EN42" s="393"/>
      <c r="EO42" s="393"/>
      <c r="EP42" s="393"/>
      <c r="EQ42" s="393"/>
      <c r="ER42" s="393"/>
      <c r="ES42" s="393"/>
      <c r="ET42" s="393"/>
      <c r="EU42" s="394"/>
      <c r="EV42" s="392">
        <f t="shared" si="0"/>
        <v>0</v>
      </c>
      <c r="EW42" s="393"/>
      <c r="EX42" s="393"/>
      <c r="EY42" s="393"/>
      <c r="EZ42" s="393"/>
      <c r="FA42" s="393"/>
      <c r="FB42" s="393"/>
      <c r="FC42" s="393"/>
      <c r="FD42" s="393"/>
      <c r="FE42" s="393"/>
      <c r="FF42" s="393"/>
      <c r="FG42" s="393"/>
      <c r="FH42" s="393"/>
      <c r="FI42" s="393"/>
      <c r="FJ42" s="393"/>
      <c r="FK42" s="393"/>
      <c r="FL42" s="393"/>
      <c r="FM42" s="393"/>
      <c r="FN42" s="393"/>
      <c r="FO42" s="393"/>
      <c r="FP42" s="393"/>
      <c r="FQ42" s="393"/>
      <c r="FR42" s="393"/>
      <c r="FS42" s="393"/>
      <c r="FT42" s="393"/>
      <c r="FU42" s="393"/>
      <c r="FV42" s="393"/>
      <c r="FW42" s="393"/>
      <c r="FX42" s="401"/>
    </row>
    <row r="43" spans="1:274" s="287" customFormat="1" ht="67.5" hidden="1" customHeight="1" x14ac:dyDescent="0.2">
      <c r="A43" s="383" t="s">
        <v>183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5"/>
      <c r="AX43" s="373" t="s">
        <v>184</v>
      </c>
      <c r="AY43" s="374"/>
      <c r="AZ43" s="374"/>
      <c r="BA43" s="374"/>
      <c r="BB43" s="374"/>
      <c r="BC43" s="374"/>
      <c r="BD43" s="374"/>
      <c r="BE43" s="374"/>
      <c r="BF43" s="374"/>
      <c r="BG43" s="374"/>
      <c r="BH43" s="375"/>
      <c r="BI43" s="386">
        <v>226</v>
      </c>
      <c r="BJ43" s="387"/>
      <c r="BK43" s="387"/>
      <c r="BL43" s="387"/>
      <c r="BM43" s="387"/>
      <c r="BN43" s="387"/>
      <c r="BO43" s="387"/>
      <c r="BP43" s="387"/>
      <c r="BQ43" s="387"/>
      <c r="BR43" s="387"/>
      <c r="BS43" s="388"/>
      <c r="BT43" s="373" t="s">
        <v>184</v>
      </c>
      <c r="BU43" s="374"/>
      <c r="BV43" s="374"/>
      <c r="BW43" s="374"/>
      <c r="BX43" s="374"/>
      <c r="BY43" s="374"/>
      <c r="BZ43" s="374"/>
      <c r="CA43" s="374"/>
      <c r="CB43" s="374"/>
      <c r="CC43" s="374"/>
      <c r="CD43" s="375"/>
      <c r="CE43" s="389"/>
      <c r="CF43" s="390"/>
      <c r="CG43" s="390"/>
      <c r="CH43" s="390"/>
      <c r="CI43" s="390"/>
      <c r="CJ43" s="390"/>
      <c r="CK43" s="390"/>
      <c r="CL43" s="390"/>
      <c r="CM43" s="390"/>
      <c r="CN43" s="390"/>
      <c r="CO43" s="391"/>
      <c r="CP43" s="392"/>
      <c r="CQ43" s="393"/>
      <c r="CR43" s="393"/>
      <c r="CS43" s="393"/>
      <c r="CT43" s="393"/>
      <c r="CU43" s="393"/>
      <c r="CV43" s="393"/>
      <c r="CW43" s="393"/>
      <c r="CX43" s="393"/>
      <c r="CY43" s="393"/>
      <c r="CZ43" s="393"/>
      <c r="DA43" s="393"/>
      <c r="DB43" s="393"/>
      <c r="DC43" s="393"/>
      <c r="DD43" s="393"/>
      <c r="DE43" s="393"/>
      <c r="DF43" s="393"/>
      <c r="DG43" s="393"/>
      <c r="DH43" s="393"/>
      <c r="DI43" s="393"/>
      <c r="DJ43" s="393"/>
      <c r="DK43" s="393"/>
      <c r="DL43" s="393"/>
      <c r="DM43" s="393"/>
      <c r="DN43" s="393"/>
      <c r="DO43" s="393"/>
      <c r="DP43" s="394"/>
      <c r="DQ43" s="290">
        <v>9950010</v>
      </c>
      <c r="DR43" s="289">
        <v>0</v>
      </c>
      <c r="DS43" s="392">
        <f>'[4]Поступления и выплаты 2015'!AB78</f>
        <v>0</v>
      </c>
      <c r="DT43" s="393"/>
      <c r="DU43" s="393"/>
      <c r="DV43" s="393"/>
      <c r="DW43" s="393"/>
      <c r="DX43" s="393"/>
      <c r="DY43" s="393"/>
      <c r="DZ43" s="393"/>
      <c r="EA43" s="393"/>
      <c r="EB43" s="393"/>
      <c r="EC43" s="393"/>
      <c r="ED43" s="393"/>
      <c r="EE43" s="393"/>
      <c r="EF43" s="393"/>
      <c r="EG43" s="393"/>
      <c r="EH43" s="393"/>
      <c r="EI43" s="393"/>
      <c r="EJ43" s="393"/>
      <c r="EK43" s="393"/>
      <c r="EL43" s="393"/>
      <c r="EM43" s="393"/>
      <c r="EN43" s="393"/>
      <c r="EO43" s="393"/>
      <c r="EP43" s="393"/>
      <c r="EQ43" s="393"/>
      <c r="ER43" s="393"/>
      <c r="ES43" s="393"/>
      <c r="ET43" s="393"/>
      <c r="EU43" s="394"/>
      <c r="EV43" s="392">
        <f t="shared" si="0"/>
        <v>0</v>
      </c>
      <c r="EW43" s="393"/>
      <c r="EX43" s="393"/>
      <c r="EY43" s="393"/>
      <c r="EZ43" s="393"/>
      <c r="FA43" s="393"/>
      <c r="FB43" s="393"/>
      <c r="FC43" s="393"/>
      <c r="FD43" s="393"/>
      <c r="FE43" s="393"/>
      <c r="FF43" s="393"/>
      <c r="FG43" s="393"/>
      <c r="FH43" s="393"/>
      <c r="FI43" s="393"/>
      <c r="FJ43" s="393"/>
      <c r="FK43" s="393"/>
      <c r="FL43" s="393"/>
      <c r="FM43" s="393"/>
      <c r="FN43" s="393"/>
      <c r="FO43" s="393"/>
      <c r="FP43" s="393"/>
      <c r="FQ43" s="393"/>
      <c r="FR43" s="393"/>
      <c r="FS43" s="393"/>
      <c r="FT43" s="393"/>
      <c r="FU43" s="393"/>
      <c r="FV43" s="393"/>
      <c r="FW43" s="393"/>
      <c r="FX43" s="401"/>
    </row>
    <row r="44" spans="1:274" s="287" customFormat="1" ht="12.75" customHeight="1" thickBot="1" x14ac:dyDescent="0.25">
      <c r="BP44" s="283"/>
      <c r="BQ44" s="283"/>
      <c r="BR44" s="283"/>
      <c r="BS44" s="283"/>
      <c r="CE44" s="27"/>
      <c r="CF44" s="27"/>
      <c r="CG44" s="27"/>
      <c r="CH44" s="27"/>
      <c r="CI44" s="27"/>
      <c r="CJ44" s="27"/>
      <c r="CK44" s="27"/>
      <c r="CL44" s="27"/>
      <c r="CM44" s="27"/>
      <c r="CN44" s="28" t="s">
        <v>50</v>
      </c>
      <c r="CO44" s="283"/>
      <c r="CP44" s="402">
        <f>SUM(CP35:DP43)</f>
        <v>0</v>
      </c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3"/>
      <c r="DB44" s="403"/>
      <c r="DC44" s="403"/>
      <c r="DD44" s="403"/>
      <c r="DE44" s="403"/>
      <c r="DF44" s="403"/>
      <c r="DG44" s="403"/>
      <c r="DH44" s="403"/>
      <c r="DI44" s="403"/>
      <c r="DJ44" s="403"/>
      <c r="DK44" s="403"/>
      <c r="DL44" s="403"/>
      <c r="DM44" s="403"/>
      <c r="DN44" s="403"/>
      <c r="DO44" s="403"/>
      <c r="DP44" s="403"/>
      <c r="DQ44" s="66"/>
      <c r="DR44" s="67">
        <f>SUM(DR40:DR43)</f>
        <v>0</v>
      </c>
      <c r="DS44" s="404">
        <f>SUM(DS32:ET41)</f>
        <v>1309200</v>
      </c>
      <c r="DT44" s="404"/>
      <c r="DU44" s="404"/>
      <c r="DV44" s="404"/>
      <c r="DW44" s="404"/>
      <c r="DX44" s="404"/>
      <c r="DY44" s="404"/>
      <c r="DZ44" s="404"/>
      <c r="EA44" s="404"/>
      <c r="EB44" s="404"/>
      <c r="EC44" s="404"/>
      <c r="ED44" s="404"/>
      <c r="EE44" s="404"/>
      <c r="EF44" s="404"/>
      <c r="EG44" s="404"/>
      <c r="EH44" s="404"/>
      <c r="EI44" s="404"/>
      <c r="EJ44" s="404"/>
      <c r="EK44" s="404"/>
      <c r="EL44" s="404"/>
      <c r="EM44" s="404"/>
      <c r="EN44" s="404"/>
      <c r="EO44" s="404"/>
      <c r="EP44" s="404"/>
      <c r="EQ44" s="404"/>
      <c r="ER44" s="404"/>
      <c r="ES44" s="404"/>
      <c r="ET44" s="404"/>
      <c r="EU44" s="404"/>
      <c r="EV44" s="404">
        <f>SUM(EV32:FW41)</f>
        <v>1309200</v>
      </c>
      <c r="EW44" s="404"/>
      <c r="EX44" s="404"/>
      <c r="EY44" s="404"/>
      <c r="EZ44" s="404"/>
      <c r="FA44" s="404"/>
      <c r="FB44" s="404"/>
      <c r="FC44" s="404"/>
      <c r="FD44" s="404"/>
      <c r="FE44" s="404"/>
      <c r="FF44" s="404"/>
      <c r="FG44" s="404"/>
      <c r="FH44" s="404"/>
      <c r="FI44" s="404"/>
      <c r="FJ44" s="404"/>
      <c r="FK44" s="404"/>
      <c r="FL44" s="404"/>
      <c r="FM44" s="404"/>
      <c r="FN44" s="404"/>
      <c r="FO44" s="404"/>
      <c r="FP44" s="404"/>
      <c r="FQ44" s="404"/>
      <c r="FR44" s="404"/>
      <c r="FS44" s="404"/>
      <c r="FT44" s="404"/>
      <c r="FU44" s="404"/>
      <c r="FV44" s="404"/>
      <c r="FW44" s="404"/>
      <c r="FX44" s="404"/>
    </row>
    <row r="45" spans="1:274" ht="5.0999999999999996" customHeight="1" thickBot="1" x14ac:dyDescent="0.25"/>
    <row r="46" spans="1:274" s="287" customFormat="1" ht="11.1" customHeight="1" x14ac:dyDescent="0.2">
      <c r="FG46" s="288"/>
      <c r="FH46" s="288"/>
      <c r="FI46" s="288" t="s">
        <v>51</v>
      </c>
      <c r="FK46" s="405" t="s">
        <v>52</v>
      </c>
      <c r="FL46" s="406"/>
      <c r="FM46" s="406"/>
      <c r="FN46" s="406"/>
      <c r="FO46" s="406"/>
      <c r="FP46" s="406"/>
      <c r="FQ46" s="406"/>
      <c r="FR46" s="406"/>
      <c r="FS46" s="406"/>
      <c r="FT46" s="406"/>
      <c r="FU46" s="406"/>
      <c r="FV46" s="406"/>
      <c r="FW46" s="406"/>
      <c r="FX46" s="407"/>
    </row>
    <row r="47" spans="1:274" s="287" customFormat="1" ht="11.1" customHeight="1" thickBot="1" x14ac:dyDescent="0.25"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FG47" s="288"/>
      <c r="FH47" s="288"/>
      <c r="FI47" s="288" t="s">
        <v>53</v>
      </c>
      <c r="FK47" s="408">
        <v>1</v>
      </c>
      <c r="FL47" s="409"/>
      <c r="FM47" s="409"/>
      <c r="FN47" s="409"/>
      <c r="FO47" s="409"/>
      <c r="FP47" s="409"/>
      <c r="FQ47" s="409"/>
      <c r="FR47" s="409"/>
      <c r="FS47" s="409"/>
      <c r="FT47" s="409"/>
      <c r="FU47" s="409"/>
      <c r="FV47" s="409"/>
      <c r="FW47" s="409"/>
      <c r="FX47" s="410"/>
    </row>
    <row r="48" spans="1:274" s="287" customFormat="1" ht="11.1" customHeight="1" x14ac:dyDescent="0.2"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FG48" s="288"/>
      <c r="FH48" s="288"/>
      <c r="FI48" s="288"/>
      <c r="FK48" s="285"/>
      <c r="FL48" s="285"/>
      <c r="FM48" s="285"/>
      <c r="FN48" s="285"/>
      <c r="FO48" s="285"/>
      <c r="FP48" s="285"/>
      <c r="FQ48" s="285"/>
      <c r="FR48" s="285"/>
      <c r="FS48" s="285"/>
      <c r="FT48" s="285"/>
      <c r="FU48" s="285"/>
      <c r="FV48" s="285"/>
      <c r="FW48" s="285"/>
      <c r="FX48" s="285"/>
    </row>
    <row r="49" spans="1:180" s="287" customFormat="1" ht="11.1" customHeight="1" x14ac:dyDescent="0.2"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FG49" s="288"/>
      <c r="FH49" s="288"/>
      <c r="FI49" s="288"/>
      <c r="FK49" s="285"/>
      <c r="FL49" s="285"/>
      <c r="FM49" s="285"/>
      <c r="FN49" s="285"/>
      <c r="FO49" s="285"/>
      <c r="FP49" s="285"/>
      <c r="FQ49" s="285"/>
      <c r="FR49" s="285"/>
      <c r="FS49" s="285"/>
      <c r="FT49" s="285"/>
      <c r="FU49" s="285"/>
      <c r="FV49" s="285"/>
      <c r="FW49" s="285"/>
      <c r="FX49" s="285"/>
    </row>
    <row r="50" spans="1:180" s="287" customFormat="1" ht="11.1" customHeight="1" x14ac:dyDescent="0.2"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FG50" s="288"/>
      <c r="FH50" s="288"/>
      <c r="FI50" s="288"/>
      <c r="FK50" s="285"/>
      <c r="FL50" s="285"/>
      <c r="FM50" s="285"/>
      <c r="FN50" s="285"/>
      <c r="FO50" s="285"/>
      <c r="FP50" s="285"/>
      <c r="FQ50" s="285"/>
      <c r="FR50" s="285"/>
      <c r="FS50" s="285"/>
      <c r="FT50" s="285"/>
      <c r="FU50" s="285"/>
      <c r="FV50" s="285"/>
      <c r="FW50" s="285"/>
      <c r="FX50" s="285"/>
    </row>
    <row r="51" spans="1:180" s="287" customFormat="1" ht="11.1" customHeight="1" x14ac:dyDescent="0.2">
      <c r="A51" s="287" t="s">
        <v>310</v>
      </c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S51" s="411" t="s">
        <v>311</v>
      </c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283"/>
      <c r="EN51" s="283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285"/>
      <c r="FV51" s="285"/>
      <c r="FW51" s="285"/>
      <c r="FX51" s="285"/>
    </row>
    <row r="52" spans="1:180" s="14" customFormat="1" ht="9.75" customHeight="1" x14ac:dyDescent="0.2">
      <c r="T52" s="380" t="s">
        <v>5</v>
      </c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S52" s="380" t="s">
        <v>6</v>
      </c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1"/>
      <c r="EN52" s="31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1"/>
      <c r="FT52" s="31"/>
    </row>
    <row r="53" spans="1:180" s="287" customFormat="1" ht="11.25" customHeight="1" x14ac:dyDescent="0.2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285"/>
      <c r="FV53" s="285"/>
      <c r="FW53" s="285"/>
      <c r="FX53" s="285"/>
    </row>
    <row r="54" spans="1:180" s="14" customFormat="1" ht="11.1" customHeight="1" thickBot="1" x14ac:dyDescent="0.25"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</row>
    <row r="55" spans="1:180" ht="11.1" customHeight="1" x14ac:dyDescent="0.2">
      <c r="A55" s="287" t="s">
        <v>312</v>
      </c>
      <c r="B55" s="287"/>
      <c r="C55" s="287"/>
      <c r="D55" s="287"/>
      <c r="E55" s="287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W55" s="395" t="s">
        <v>54</v>
      </c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396"/>
      <c r="DR55" s="396"/>
      <c r="DS55" s="396"/>
      <c r="DT55" s="396"/>
      <c r="DU55" s="396"/>
      <c r="DV55" s="396"/>
      <c r="DW55" s="396"/>
      <c r="DX55" s="396"/>
      <c r="DY55" s="396"/>
      <c r="DZ55" s="396"/>
      <c r="EA55" s="396"/>
      <c r="EB55" s="396"/>
      <c r="EC55" s="396"/>
      <c r="ED55" s="396"/>
      <c r="EE55" s="396"/>
      <c r="EF55" s="396"/>
      <c r="EG55" s="396"/>
      <c r="EH55" s="396"/>
      <c r="EI55" s="396"/>
      <c r="EJ55" s="396"/>
      <c r="EK55" s="396"/>
      <c r="EL55" s="396"/>
      <c r="EM55" s="396"/>
      <c r="EN55" s="396"/>
      <c r="EO55" s="396"/>
      <c r="EP55" s="396"/>
      <c r="EQ55" s="396"/>
      <c r="ER55" s="396"/>
      <c r="ES55" s="396"/>
      <c r="ET55" s="396"/>
      <c r="EU55" s="396"/>
      <c r="EV55" s="396"/>
      <c r="EW55" s="396"/>
      <c r="EX55" s="396"/>
      <c r="EY55" s="396"/>
      <c r="EZ55" s="396"/>
      <c r="FA55" s="396"/>
      <c r="FB55" s="396"/>
      <c r="FC55" s="396"/>
      <c r="FD55" s="396"/>
      <c r="FE55" s="396"/>
      <c r="FF55" s="396"/>
      <c r="FG55" s="396"/>
      <c r="FH55" s="396"/>
      <c r="FI55" s="396"/>
      <c r="FJ55" s="396"/>
      <c r="FK55" s="396"/>
      <c r="FL55" s="396"/>
      <c r="FM55" s="396"/>
      <c r="FN55" s="396"/>
      <c r="FO55" s="396"/>
      <c r="FP55" s="396"/>
      <c r="FQ55" s="396"/>
      <c r="FR55" s="396"/>
      <c r="FS55" s="396"/>
      <c r="FT55" s="396"/>
      <c r="FU55" s="396"/>
      <c r="FV55" s="396"/>
      <c r="FW55" s="396"/>
      <c r="FX55" s="397"/>
    </row>
    <row r="56" spans="1:180" ht="11.1" customHeight="1" x14ac:dyDescent="0.2">
      <c r="A56" s="19" t="s">
        <v>69</v>
      </c>
      <c r="B56" s="19"/>
      <c r="C56" s="19"/>
      <c r="D56" s="19"/>
      <c r="E56" s="19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W56" s="398" t="s">
        <v>55</v>
      </c>
      <c r="CX56" s="399"/>
      <c r="CY56" s="399"/>
      <c r="CZ56" s="399"/>
      <c r="DA56" s="399"/>
      <c r="DB56" s="399"/>
      <c r="DC56" s="399"/>
      <c r="DD56" s="399"/>
      <c r="DE56" s="399"/>
      <c r="DF56" s="399"/>
      <c r="DG56" s="399"/>
      <c r="DH56" s="399"/>
      <c r="DI56" s="399"/>
      <c r="DJ56" s="399"/>
      <c r="DK56" s="399"/>
      <c r="DL56" s="399"/>
      <c r="DM56" s="399"/>
      <c r="DN56" s="399"/>
      <c r="DO56" s="399"/>
      <c r="DP56" s="399"/>
      <c r="DQ56" s="399"/>
      <c r="DR56" s="399"/>
      <c r="DS56" s="399"/>
      <c r="DT56" s="399"/>
      <c r="DU56" s="399"/>
      <c r="DV56" s="399"/>
      <c r="DW56" s="399"/>
      <c r="DX56" s="399"/>
      <c r="DY56" s="399"/>
      <c r="DZ56" s="399"/>
      <c r="EA56" s="399"/>
      <c r="EB56" s="399"/>
      <c r="EC56" s="399"/>
      <c r="ED56" s="399"/>
      <c r="EE56" s="399"/>
      <c r="EF56" s="399"/>
      <c r="EG56" s="399"/>
      <c r="EH56" s="399"/>
      <c r="EI56" s="399"/>
      <c r="EJ56" s="399"/>
      <c r="EK56" s="399"/>
      <c r="EL56" s="399"/>
      <c r="EM56" s="399"/>
      <c r="EN56" s="399"/>
      <c r="EO56" s="399"/>
      <c r="EP56" s="399"/>
      <c r="EQ56" s="399"/>
      <c r="ER56" s="399"/>
      <c r="ES56" s="399"/>
      <c r="ET56" s="399"/>
      <c r="EU56" s="399"/>
      <c r="EV56" s="399"/>
      <c r="EW56" s="399"/>
      <c r="EX56" s="399"/>
      <c r="EY56" s="399"/>
      <c r="EZ56" s="399"/>
      <c r="FA56" s="399"/>
      <c r="FB56" s="399"/>
      <c r="FC56" s="399"/>
      <c r="FD56" s="399"/>
      <c r="FE56" s="399"/>
      <c r="FF56" s="399"/>
      <c r="FG56" s="399"/>
      <c r="FH56" s="399"/>
      <c r="FI56" s="399"/>
      <c r="FJ56" s="399"/>
      <c r="FK56" s="399"/>
      <c r="FL56" s="399"/>
      <c r="FM56" s="399"/>
      <c r="FN56" s="399"/>
      <c r="FO56" s="399"/>
      <c r="FP56" s="399"/>
      <c r="FQ56" s="399"/>
      <c r="FR56" s="399"/>
      <c r="FS56" s="399"/>
      <c r="FT56" s="399"/>
      <c r="FU56" s="399"/>
      <c r="FV56" s="399"/>
      <c r="FW56" s="399"/>
      <c r="FX56" s="400"/>
    </row>
    <row r="57" spans="1:180" ht="11.1" customHeight="1" x14ac:dyDescent="0.2">
      <c r="A57" s="287" t="s">
        <v>70</v>
      </c>
      <c r="B57" s="287"/>
      <c r="C57" s="287"/>
      <c r="D57" s="287"/>
      <c r="E57" s="287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283"/>
      <c r="AR57" s="283"/>
      <c r="AS57" s="506" t="s">
        <v>313</v>
      </c>
      <c r="AT57" s="507"/>
      <c r="AU57" s="507"/>
      <c r="AV57" s="507"/>
      <c r="AW57" s="507"/>
      <c r="AX57" s="507"/>
      <c r="AY57" s="507"/>
      <c r="AZ57" s="507"/>
      <c r="BA57" s="507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7"/>
      <c r="BN57" s="507"/>
      <c r="BO57" s="507"/>
      <c r="BP57" s="507"/>
      <c r="BQ57" s="507"/>
      <c r="BR57" s="507"/>
      <c r="BS57" s="507"/>
      <c r="BT57" s="507"/>
      <c r="BU57" s="507"/>
      <c r="BV57" s="507"/>
      <c r="BW57" s="507"/>
      <c r="BX57" s="507"/>
      <c r="BY57" s="507"/>
      <c r="BZ57" s="507"/>
      <c r="CA57" s="507"/>
      <c r="CB57" s="507"/>
      <c r="CC57" s="507"/>
      <c r="CD57" s="507"/>
      <c r="CE57" s="507"/>
      <c r="CF57" s="507"/>
      <c r="CG57" s="507"/>
      <c r="CW57" s="32"/>
      <c r="CX57" s="287" t="s">
        <v>56</v>
      </c>
      <c r="CY57" s="287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7"/>
      <c r="FC57" s="287"/>
      <c r="FD57" s="287"/>
      <c r="FE57" s="287"/>
      <c r="FF57" s="287"/>
      <c r="FG57" s="287"/>
      <c r="FH57" s="287"/>
      <c r="FI57" s="287"/>
      <c r="FJ57" s="287"/>
      <c r="FK57" s="287"/>
      <c r="FL57" s="287"/>
      <c r="FM57" s="287"/>
      <c r="FN57" s="287"/>
      <c r="FO57" s="287"/>
      <c r="FP57" s="287"/>
      <c r="FQ57" s="287"/>
      <c r="FR57" s="287"/>
      <c r="FS57" s="287"/>
      <c r="FT57" s="287"/>
      <c r="FU57" s="287"/>
      <c r="FV57" s="287"/>
      <c r="FW57" s="287"/>
      <c r="FX57" s="33"/>
    </row>
    <row r="58" spans="1:180" ht="11.1" customHeight="1" x14ac:dyDescent="0.2"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508" t="s">
        <v>5</v>
      </c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  <c r="AP58" s="508"/>
      <c r="AQ58" s="29"/>
      <c r="AR58" s="29"/>
      <c r="AS58" s="508" t="s">
        <v>6</v>
      </c>
      <c r="AT58" s="508"/>
      <c r="AU58" s="508"/>
      <c r="AV58" s="508"/>
      <c r="AW58" s="508"/>
      <c r="AX58" s="508"/>
      <c r="AY58" s="508"/>
      <c r="AZ58" s="508"/>
      <c r="BA58" s="508"/>
      <c r="BB58" s="508"/>
      <c r="BC58" s="508"/>
      <c r="BD58" s="508"/>
      <c r="BE58" s="508"/>
      <c r="BF58" s="508"/>
      <c r="BG58" s="508"/>
      <c r="BH58" s="508"/>
      <c r="BI58" s="508"/>
      <c r="BJ58" s="508"/>
      <c r="BK58" s="508"/>
      <c r="BL58" s="508"/>
      <c r="BM58" s="508"/>
      <c r="BN58" s="508"/>
      <c r="BO58" s="508"/>
      <c r="BP58" s="508"/>
      <c r="BQ58" s="508"/>
      <c r="BR58" s="508"/>
      <c r="BS58" s="508"/>
      <c r="BT58" s="508"/>
      <c r="BU58" s="508"/>
      <c r="BV58" s="508"/>
      <c r="BW58" s="508"/>
      <c r="BX58" s="508"/>
      <c r="BY58" s="508"/>
      <c r="BZ58" s="508"/>
      <c r="CA58" s="508"/>
      <c r="CB58" s="508"/>
      <c r="CC58" s="508"/>
      <c r="CD58" s="508"/>
      <c r="CE58" s="508"/>
      <c r="CF58" s="508"/>
      <c r="CG58" s="508"/>
      <c r="CW58" s="32"/>
      <c r="CX58" s="287" t="s">
        <v>57</v>
      </c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412"/>
      <c r="DM58" s="412"/>
      <c r="DN58" s="412"/>
      <c r="DO58" s="412"/>
      <c r="DP58" s="412"/>
      <c r="DQ58" s="412"/>
      <c r="DR58" s="412"/>
      <c r="DS58" s="412"/>
      <c r="DT58" s="412"/>
      <c r="DU58" s="412"/>
      <c r="DV58" s="412"/>
      <c r="DW58" s="412"/>
      <c r="DX58" s="412"/>
      <c r="DY58" s="412"/>
      <c r="DZ58" s="412"/>
      <c r="EA58" s="412"/>
      <c r="EB58" s="412"/>
      <c r="EC58" s="412"/>
      <c r="ED58" s="287"/>
      <c r="EE58" s="378"/>
      <c r="EF58" s="378"/>
      <c r="EG58" s="378"/>
      <c r="EH58" s="378"/>
      <c r="EI58" s="378"/>
      <c r="EJ58" s="378"/>
      <c r="EK58" s="378"/>
      <c r="EL58" s="378"/>
      <c r="EM58" s="378"/>
      <c r="EN58" s="378"/>
      <c r="EO58" s="378"/>
      <c r="EP58" s="287"/>
      <c r="EQ58" s="378"/>
      <c r="ER58" s="378"/>
      <c r="ES58" s="378"/>
      <c r="ET58" s="378"/>
      <c r="EU58" s="378"/>
      <c r="EV58" s="378"/>
      <c r="EW58" s="378"/>
      <c r="EX58" s="378"/>
      <c r="EY58" s="378"/>
      <c r="EZ58" s="378"/>
      <c r="FA58" s="378"/>
      <c r="FB58" s="378"/>
      <c r="FC58" s="378"/>
      <c r="FD58" s="378"/>
      <c r="FE58" s="378"/>
      <c r="FF58" s="378"/>
      <c r="FG58" s="378"/>
      <c r="FH58" s="378"/>
      <c r="FI58" s="378"/>
      <c r="FJ58" s="287"/>
      <c r="FK58" s="379"/>
      <c r="FL58" s="379"/>
      <c r="FM58" s="379"/>
      <c r="FN58" s="379"/>
      <c r="FO58" s="379"/>
      <c r="FP58" s="379"/>
      <c r="FQ58" s="379"/>
      <c r="FR58" s="379"/>
      <c r="FS58" s="379"/>
      <c r="FT58" s="379"/>
      <c r="FU58" s="379"/>
      <c r="FV58" s="379"/>
      <c r="FW58" s="287"/>
      <c r="FX58" s="33"/>
    </row>
    <row r="59" spans="1:180" ht="11.1" customHeight="1" x14ac:dyDescent="0.2">
      <c r="A59" s="287" t="s">
        <v>56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W59" s="32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380" t="s">
        <v>58</v>
      </c>
      <c r="DM59" s="380"/>
      <c r="DN59" s="380"/>
      <c r="DO59" s="380"/>
      <c r="DP59" s="380"/>
      <c r="DQ59" s="380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14"/>
      <c r="EE59" s="380" t="s">
        <v>5</v>
      </c>
      <c r="EF59" s="380"/>
      <c r="EG59" s="380"/>
      <c r="EH59" s="380"/>
      <c r="EI59" s="380"/>
      <c r="EJ59" s="380"/>
      <c r="EK59" s="380"/>
      <c r="EL59" s="380"/>
      <c r="EM59" s="380"/>
      <c r="EN59" s="380"/>
      <c r="EO59" s="380"/>
      <c r="EP59" s="14"/>
      <c r="EQ59" s="380" t="s">
        <v>6</v>
      </c>
      <c r="ER59" s="380"/>
      <c r="ES59" s="380"/>
      <c r="ET59" s="380"/>
      <c r="EU59" s="380"/>
      <c r="EV59" s="380"/>
      <c r="EW59" s="380"/>
      <c r="EX59" s="380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14"/>
      <c r="FK59" s="380" t="s">
        <v>59</v>
      </c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0"/>
      <c r="FW59" s="14"/>
      <c r="FX59" s="33"/>
    </row>
    <row r="60" spans="1:180" ht="20.25" customHeight="1" x14ac:dyDescent="0.2">
      <c r="A60" s="287" t="s">
        <v>57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T60" s="504" t="s">
        <v>185</v>
      </c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296"/>
      <c r="AK60" s="505"/>
      <c r="AL60" s="505"/>
      <c r="AM60" s="505"/>
      <c r="AN60" s="505"/>
      <c r="AO60" s="505"/>
      <c r="AP60" s="505"/>
      <c r="AQ60" s="505"/>
      <c r="AR60" s="505"/>
      <c r="AS60" s="505"/>
      <c r="AT60" s="505"/>
      <c r="AU60" s="505"/>
      <c r="AV60" s="296"/>
      <c r="AW60" s="505" t="s">
        <v>314</v>
      </c>
      <c r="AX60" s="505"/>
      <c r="AY60" s="505"/>
      <c r="AZ60" s="505"/>
      <c r="BA60" s="505"/>
      <c r="BB60" s="505"/>
      <c r="BC60" s="505"/>
      <c r="BD60" s="505"/>
      <c r="BE60" s="505"/>
      <c r="BF60" s="505"/>
      <c r="BG60" s="505"/>
      <c r="BH60" s="505"/>
      <c r="BI60" s="505"/>
      <c r="BJ60" s="505"/>
      <c r="BK60" s="505"/>
      <c r="BL60" s="505"/>
      <c r="BM60" s="505"/>
      <c r="BN60" s="505"/>
      <c r="BO60" s="143"/>
      <c r="BP60" s="420" t="s">
        <v>315</v>
      </c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W60" s="32"/>
      <c r="CX60" s="413" t="s">
        <v>7</v>
      </c>
      <c r="CY60" s="413"/>
      <c r="CZ60" s="379"/>
      <c r="DA60" s="379"/>
      <c r="DB60" s="379"/>
      <c r="DC60" s="379"/>
      <c r="DD60" s="379"/>
      <c r="DE60" s="377" t="s">
        <v>7</v>
      </c>
      <c r="DF60" s="377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413">
        <v>20</v>
      </c>
      <c r="EG60" s="413"/>
      <c r="EH60" s="413"/>
      <c r="EI60" s="413"/>
      <c r="EJ60" s="376"/>
      <c r="EK60" s="376"/>
      <c r="EL60" s="376"/>
      <c r="EM60" s="377" t="s">
        <v>8</v>
      </c>
      <c r="EN60" s="377"/>
      <c r="EO60" s="377"/>
      <c r="EQ60" s="287"/>
      <c r="ER60" s="287"/>
      <c r="ES60" s="287"/>
      <c r="ET60" s="287"/>
      <c r="EX60" s="287"/>
      <c r="EY60" s="287"/>
      <c r="EZ60" s="287"/>
      <c r="FA60" s="287"/>
      <c r="FB60" s="287"/>
      <c r="FC60" s="287"/>
      <c r="FD60" s="287"/>
      <c r="FE60" s="287"/>
      <c r="FF60" s="287"/>
      <c r="FG60" s="287"/>
      <c r="FH60" s="287"/>
      <c r="FI60" s="287"/>
      <c r="FJ60" s="287"/>
      <c r="FK60" s="287"/>
      <c r="FL60" s="287"/>
      <c r="FM60" s="287"/>
      <c r="FN60" s="287"/>
      <c r="FO60" s="287"/>
      <c r="FP60" s="287"/>
      <c r="FQ60" s="287"/>
      <c r="FR60" s="287"/>
      <c r="FS60" s="287"/>
      <c r="FT60" s="287"/>
      <c r="FU60" s="287"/>
      <c r="FV60" s="287"/>
      <c r="FW60" s="287"/>
      <c r="FX60" s="33"/>
    </row>
    <row r="61" spans="1:180" s="14" customFormat="1" ht="11.1" customHeight="1" thickBot="1" x14ac:dyDescent="0.25">
      <c r="T61" s="380" t="s">
        <v>58</v>
      </c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K61" s="380" t="s">
        <v>5</v>
      </c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W61" s="380" t="s">
        <v>6</v>
      </c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P61" s="380" t="s">
        <v>59</v>
      </c>
      <c r="BQ61" s="380"/>
      <c r="BR61" s="380"/>
      <c r="BS61" s="380"/>
      <c r="BT61" s="380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W61" s="34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6"/>
    </row>
    <row r="62" spans="1:180" s="287" customFormat="1" ht="11.1" customHeight="1" x14ac:dyDescent="0.2">
      <c r="A62" s="413" t="s">
        <v>7</v>
      </c>
      <c r="B62" s="413"/>
      <c r="C62" s="414" t="str">
        <f>DC6</f>
        <v>27</v>
      </c>
      <c r="D62" s="414"/>
      <c r="E62" s="414"/>
      <c r="F62" s="414"/>
      <c r="G62" s="414"/>
      <c r="H62" s="415" t="s">
        <v>7</v>
      </c>
      <c r="I62" s="415"/>
      <c r="J62" s="414" t="str">
        <f>DJ6</f>
        <v>сентября</v>
      </c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6">
        <v>20</v>
      </c>
      <c r="AH62" s="416"/>
      <c r="AI62" s="416"/>
      <c r="AJ62" s="416"/>
      <c r="AK62" s="417" t="str">
        <f>EM6</f>
        <v>17</v>
      </c>
      <c r="AL62" s="417"/>
      <c r="AM62" s="417"/>
      <c r="AN62" s="365" t="s">
        <v>8</v>
      </c>
      <c r="AO62" s="365"/>
      <c r="AP62" s="365"/>
      <c r="AQ62" s="283"/>
      <c r="AR62" s="283"/>
      <c r="AS62" s="283"/>
      <c r="AT62" s="283"/>
      <c r="AU62" s="283"/>
    </row>
  </sheetData>
  <mergeCells count="206">
    <mergeCell ref="DC1:FX1"/>
    <mergeCell ref="DC2:FX2"/>
    <mergeCell ref="DC3:FX3"/>
    <mergeCell ref="DC4:DZ4"/>
    <mergeCell ref="EN4:FX4"/>
    <mergeCell ref="DC5:DZ5"/>
    <mergeCell ref="EN5:FX5"/>
    <mergeCell ref="CU10:CX10"/>
    <mergeCell ref="CY10:DA10"/>
    <mergeCell ref="FK10:FX10"/>
    <mergeCell ref="A11:AE11"/>
    <mergeCell ref="AX11:EV12"/>
    <mergeCell ref="FK11:FX12"/>
    <mergeCell ref="EP6:ER6"/>
    <mergeCell ref="B7:FC7"/>
    <mergeCell ref="A8:FI8"/>
    <mergeCell ref="FK8:FX8"/>
    <mergeCell ref="FK9:FX9"/>
    <mergeCell ref="AW10:BA10"/>
    <mergeCell ref="BB10:BF10"/>
    <mergeCell ref="BG10:BH10"/>
    <mergeCell ref="BI10:CP10"/>
    <mergeCell ref="CQ10:CT10"/>
    <mergeCell ref="DA6:DB6"/>
    <mergeCell ref="DC6:DG6"/>
    <mergeCell ref="DH6:DI6"/>
    <mergeCell ref="DJ6:EH6"/>
    <mergeCell ref="EI6:EL6"/>
    <mergeCell ref="EM6:EO6"/>
    <mergeCell ref="AX19:EV20"/>
    <mergeCell ref="FK19:FX21"/>
    <mergeCell ref="L22:BB22"/>
    <mergeCell ref="FK22:FX22"/>
    <mergeCell ref="DQ24:ET24"/>
    <mergeCell ref="EW24:FX24"/>
    <mergeCell ref="FK13:FX15"/>
    <mergeCell ref="BG14:CW15"/>
    <mergeCell ref="AX16:EV16"/>
    <mergeCell ref="FK16:FX16"/>
    <mergeCell ref="AX17:EV18"/>
    <mergeCell ref="FK17:FX17"/>
    <mergeCell ref="FK18:FX18"/>
    <mergeCell ref="DS26:FX29"/>
    <mergeCell ref="CE27:DP27"/>
    <mergeCell ref="CZ28:DB28"/>
    <mergeCell ref="CE30:CO30"/>
    <mergeCell ref="CP30:DP30"/>
    <mergeCell ref="DS30:EU30"/>
    <mergeCell ref="EV30:FX30"/>
    <mergeCell ref="A26:AW30"/>
    <mergeCell ref="AX26:BH30"/>
    <mergeCell ref="BI26:BS30"/>
    <mergeCell ref="BT26:CD30"/>
    <mergeCell ref="CE26:DP26"/>
    <mergeCell ref="DQ26:DR29"/>
    <mergeCell ref="DS31:EU31"/>
    <mergeCell ref="EV31:FX31"/>
    <mergeCell ref="A32:AW32"/>
    <mergeCell ref="AX32:BH32"/>
    <mergeCell ref="BI32:BS32"/>
    <mergeCell ref="BT32:CD32"/>
    <mergeCell ref="CE32:CO32"/>
    <mergeCell ref="CP32:DP32"/>
    <mergeCell ref="DS32:EU32"/>
    <mergeCell ref="EV32:FX32"/>
    <mergeCell ref="A31:AW31"/>
    <mergeCell ref="AX31:BH31"/>
    <mergeCell ref="BI31:BS31"/>
    <mergeCell ref="BT31:CD31"/>
    <mergeCell ref="CE31:CO31"/>
    <mergeCell ref="CP31:DP31"/>
    <mergeCell ref="GA32:JN32"/>
    <mergeCell ref="A33:AW33"/>
    <mergeCell ref="AX33:BH33"/>
    <mergeCell ref="BI33:BS33"/>
    <mergeCell ref="BT33:CD33"/>
    <mergeCell ref="CE33:CO33"/>
    <mergeCell ref="CP33:DP33"/>
    <mergeCell ref="DS33:EU33"/>
    <mergeCell ref="EV33:FX33"/>
    <mergeCell ref="DS34:EU34"/>
    <mergeCell ref="EV34:FX34"/>
    <mergeCell ref="A35:AW35"/>
    <mergeCell ref="AX35:BH35"/>
    <mergeCell ref="BI35:BS35"/>
    <mergeCell ref="BT35:CD35"/>
    <mergeCell ref="CE35:CO35"/>
    <mergeCell ref="CP35:DP35"/>
    <mergeCell ref="DS35:EU35"/>
    <mergeCell ref="EV35:FX35"/>
    <mergeCell ref="A34:AW34"/>
    <mergeCell ref="AX34:BH34"/>
    <mergeCell ref="BI34:BS34"/>
    <mergeCell ref="BT34:CD34"/>
    <mergeCell ref="CE34:CO34"/>
    <mergeCell ref="CP34:DP34"/>
    <mergeCell ref="GA35:JN35"/>
    <mergeCell ref="A36:AW36"/>
    <mergeCell ref="AX36:BH36"/>
    <mergeCell ref="BI36:BS36"/>
    <mergeCell ref="BT36:CD36"/>
    <mergeCell ref="CE36:CO36"/>
    <mergeCell ref="CP36:DP36"/>
    <mergeCell ref="DS36:EU36"/>
    <mergeCell ref="EV36:FX36"/>
    <mergeCell ref="DS37:EU37"/>
    <mergeCell ref="EV37:FX37"/>
    <mergeCell ref="A38:AW38"/>
    <mergeCell ref="AX38:BH38"/>
    <mergeCell ref="BI38:BS38"/>
    <mergeCell ref="BT38:CD38"/>
    <mergeCell ref="CE38:CO38"/>
    <mergeCell ref="CP38:DP38"/>
    <mergeCell ref="DS38:EU38"/>
    <mergeCell ref="EV38:FX38"/>
    <mergeCell ref="A37:AW37"/>
    <mergeCell ref="AX37:BH37"/>
    <mergeCell ref="BI37:BS37"/>
    <mergeCell ref="BT37:CD37"/>
    <mergeCell ref="CE37:CO37"/>
    <mergeCell ref="CP37:DP37"/>
    <mergeCell ref="DS39:EU39"/>
    <mergeCell ref="EV39:FX39"/>
    <mergeCell ref="A40:AW40"/>
    <mergeCell ref="AX40:BH40"/>
    <mergeCell ref="BI40:BS40"/>
    <mergeCell ref="BT40:CD40"/>
    <mergeCell ref="CE40:CO40"/>
    <mergeCell ref="CP40:DP40"/>
    <mergeCell ref="DS40:EU40"/>
    <mergeCell ref="EV40:FX40"/>
    <mergeCell ref="A39:AW39"/>
    <mergeCell ref="AX39:BH39"/>
    <mergeCell ref="BI39:BS39"/>
    <mergeCell ref="BT39:CD39"/>
    <mergeCell ref="CE39:CO39"/>
    <mergeCell ref="CP39:DP39"/>
    <mergeCell ref="DS41:EU41"/>
    <mergeCell ref="EV41:FX41"/>
    <mergeCell ref="A42:AW42"/>
    <mergeCell ref="AX42:BH42"/>
    <mergeCell ref="BI42:BS42"/>
    <mergeCell ref="BT42:CD42"/>
    <mergeCell ref="CE42:CO42"/>
    <mergeCell ref="CP42:DP42"/>
    <mergeCell ref="DS42:EU42"/>
    <mergeCell ref="EV42:FX42"/>
    <mergeCell ref="A41:AW41"/>
    <mergeCell ref="AX41:BH41"/>
    <mergeCell ref="BI41:BS41"/>
    <mergeCell ref="BT41:CD41"/>
    <mergeCell ref="CE41:CO41"/>
    <mergeCell ref="CP41:DP41"/>
    <mergeCell ref="FK47:FX47"/>
    <mergeCell ref="T51:AP51"/>
    <mergeCell ref="AS51:CG51"/>
    <mergeCell ref="T52:AP52"/>
    <mergeCell ref="AS52:CG52"/>
    <mergeCell ref="CW55:FX55"/>
    <mergeCell ref="DS43:EU43"/>
    <mergeCell ref="EV43:FX43"/>
    <mergeCell ref="CP44:DP44"/>
    <mergeCell ref="DS44:EU44"/>
    <mergeCell ref="EV44:FX44"/>
    <mergeCell ref="FK46:FX46"/>
    <mergeCell ref="A43:AW43"/>
    <mergeCell ref="AX43:BH43"/>
    <mergeCell ref="BI43:BS43"/>
    <mergeCell ref="BT43:CD43"/>
    <mergeCell ref="CE43:CO43"/>
    <mergeCell ref="CP43:DP43"/>
    <mergeCell ref="EQ59:FI59"/>
    <mergeCell ref="FK59:FV59"/>
    <mergeCell ref="T60:AI60"/>
    <mergeCell ref="AK60:AU60"/>
    <mergeCell ref="AW60:BN60"/>
    <mergeCell ref="BP60:CL60"/>
    <mergeCell ref="CX60:CY60"/>
    <mergeCell ref="CZ60:DD60"/>
    <mergeCell ref="CW56:FX56"/>
    <mergeCell ref="T57:AP57"/>
    <mergeCell ref="AS57:CG57"/>
    <mergeCell ref="T58:AP58"/>
    <mergeCell ref="AS58:CG58"/>
    <mergeCell ref="DL58:EC58"/>
    <mergeCell ref="EE58:EO58"/>
    <mergeCell ref="EQ58:FI58"/>
    <mergeCell ref="FK58:FV58"/>
    <mergeCell ref="EF60:EI60"/>
    <mergeCell ref="EJ60:EL60"/>
    <mergeCell ref="EM60:EO60"/>
    <mergeCell ref="T61:AI61"/>
    <mergeCell ref="AK61:AU61"/>
    <mergeCell ref="AW61:BN61"/>
    <mergeCell ref="BP61:CL61"/>
    <mergeCell ref="DL59:EC59"/>
    <mergeCell ref="EE59:EO59"/>
    <mergeCell ref="AN62:AP62"/>
    <mergeCell ref="A62:B62"/>
    <mergeCell ref="C62:G62"/>
    <mergeCell ref="H62:I62"/>
    <mergeCell ref="J62:AF62"/>
    <mergeCell ref="AG62:AJ62"/>
    <mergeCell ref="AK62:AM62"/>
    <mergeCell ref="DE60:DF60"/>
    <mergeCell ref="DG60:EE60"/>
  </mergeCells>
  <printOptions horizontalCentered="1" verticalCentered="1"/>
  <pageMargins left="1.1811023622047245" right="0.39370078740157483" top="0.27559055118110237" bottom="0.19685039370078741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"/>
  <sheetViews>
    <sheetView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9.140625" style="247"/>
    <col min="2" max="2" width="46.140625" style="247" customWidth="1"/>
    <col min="3" max="3" width="15" style="247" customWidth="1"/>
    <col min="4" max="4" width="35.85546875" style="247" customWidth="1"/>
    <col min="5" max="5" width="49.28515625" style="247" customWidth="1"/>
    <col min="6" max="16384" width="9.140625" style="247"/>
  </cols>
  <sheetData>
    <row r="1" spans="1:5" s="241" customFormat="1" ht="77.25" customHeight="1" x14ac:dyDescent="0.25">
      <c r="A1" s="512" t="s">
        <v>206</v>
      </c>
      <c r="B1" s="512"/>
      <c r="C1" s="512"/>
      <c r="D1" s="512"/>
      <c r="E1" s="240" t="s">
        <v>207</v>
      </c>
    </row>
    <row r="2" spans="1:5" s="241" customFormat="1" x14ac:dyDescent="0.25">
      <c r="A2" s="242" t="s">
        <v>208</v>
      </c>
      <c r="B2" s="242" t="s">
        <v>209</v>
      </c>
      <c r="C2" s="242" t="s">
        <v>282</v>
      </c>
      <c r="D2" s="242" t="s">
        <v>210</v>
      </c>
      <c r="E2" s="242" t="s">
        <v>210</v>
      </c>
    </row>
    <row r="3" spans="1:5" s="241" customFormat="1" x14ac:dyDescent="0.25">
      <c r="A3" s="243">
        <v>200</v>
      </c>
      <c r="B3" s="95" t="s">
        <v>139</v>
      </c>
      <c r="C3" s="243"/>
      <c r="D3" s="244" t="s">
        <v>223</v>
      </c>
      <c r="E3" s="244"/>
    </row>
    <row r="4" spans="1:5" ht="31.5" x14ac:dyDescent="0.25">
      <c r="A4" s="243">
        <v>210</v>
      </c>
      <c r="B4" s="95" t="s">
        <v>140</v>
      </c>
      <c r="C4" s="243"/>
      <c r="D4" s="245" t="s">
        <v>283</v>
      </c>
      <c r="E4" s="246" t="s">
        <v>211</v>
      </c>
    </row>
    <row r="5" spans="1:5" x14ac:dyDescent="0.25">
      <c r="A5" s="243">
        <v>211</v>
      </c>
      <c r="B5" s="95" t="s">
        <v>284</v>
      </c>
      <c r="C5" s="248">
        <v>111</v>
      </c>
      <c r="D5" s="246" t="s">
        <v>285</v>
      </c>
      <c r="E5" s="246"/>
    </row>
    <row r="6" spans="1:5" x14ac:dyDescent="0.25">
      <c r="A6" s="243"/>
      <c r="B6" s="95" t="s">
        <v>275</v>
      </c>
      <c r="C6" s="248">
        <v>119</v>
      </c>
      <c r="D6" s="246" t="s">
        <v>286</v>
      </c>
      <c r="E6" s="246"/>
    </row>
    <row r="7" spans="1:5" ht="47.25" x14ac:dyDescent="0.25">
      <c r="A7" s="243"/>
      <c r="B7" s="95" t="s">
        <v>276</v>
      </c>
      <c r="C7" s="248">
        <v>112</v>
      </c>
      <c r="D7" s="245" t="s">
        <v>287</v>
      </c>
      <c r="E7" s="246" t="s">
        <v>211</v>
      </c>
    </row>
    <row r="8" spans="1:5" ht="31.5" x14ac:dyDescent="0.25">
      <c r="A8" s="243">
        <v>220</v>
      </c>
      <c r="B8" s="222" t="s">
        <v>141</v>
      </c>
      <c r="C8" s="248"/>
      <c r="D8" s="245"/>
      <c r="E8" s="246"/>
    </row>
    <row r="9" spans="1:5" ht="60.75" customHeight="1" x14ac:dyDescent="0.25">
      <c r="A9" s="243"/>
      <c r="B9" s="222" t="s">
        <v>288</v>
      </c>
      <c r="C9" s="248"/>
      <c r="D9" s="245"/>
      <c r="E9" s="246"/>
    </row>
    <row r="10" spans="1:5" ht="31.5" x14ac:dyDescent="0.25">
      <c r="A10" s="243">
        <v>230</v>
      </c>
      <c r="B10" s="95" t="s">
        <v>231</v>
      </c>
      <c r="C10" s="248"/>
      <c r="D10" s="245" t="s">
        <v>237</v>
      </c>
      <c r="E10" s="246"/>
    </row>
    <row r="11" spans="1:5" x14ac:dyDescent="0.25">
      <c r="A11" s="243"/>
      <c r="B11" s="95" t="s">
        <v>289</v>
      </c>
      <c r="C11" s="248">
        <v>244</v>
      </c>
      <c r="D11" s="245" t="s">
        <v>237</v>
      </c>
      <c r="E11" s="246"/>
    </row>
    <row r="12" spans="1:5" ht="31.5" x14ac:dyDescent="0.25">
      <c r="A12" s="243">
        <v>250</v>
      </c>
      <c r="B12" s="95" t="s">
        <v>142</v>
      </c>
      <c r="C12" s="248"/>
      <c r="D12" s="249"/>
      <c r="E12" s="246"/>
    </row>
    <row r="13" spans="1:5" ht="63" x14ac:dyDescent="0.25">
      <c r="A13" s="243">
        <v>260</v>
      </c>
      <c r="B13" s="95" t="s">
        <v>143</v>
      </c>
      <c r="C13" s="243">
        <v>244</v>
      </c>
      <c r="D13" s="245" t="s">
        <v>290</v>
      </c>
      <c r="E13" s="246"/>
    </row>
  </sheetData>
  <mergeCells count="1">
    <mergeCell ref="A1:D1"/>
  </mergeCells>
  <pageMargins left="0.7" right="0.7" top="0.75" bottom="0.75" header="0.3" footer="0.3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>
      <selection activeCell="A11" sqref="A11"/>
    </sheetView>
  </sheetViews>
  <sheetFormatPr defaultRowHeight="15" x14ac:dyDescent="0.25"/>
  <cols>
    <col min="1" max="1" width="22.28515625" style="162" customWidth="1"/>
    <col min="2" max="2" width="19.28515625" style="162" customWidth="1"/>
    <col min="3" max="3" width="18.85546875" style="162" customWidth="1"/>
    <col min="4" max="4" width="16.7109375" style="162" customWidth="1"/>
    <col min="5" max="9" width="18.85546875" style="162" customWidth="1"/>
    <col min="10" max="10" width="56.7109375" style="162" customWidth="1"/>
    <col min="11" max="11" width="15.42578125" style="162" customWidth="1"/>
    <col min="12" max="12" width="9.140625" style="162" customWidth="1"/>
    <col min="13" max="13" width="13.140625" style="162" customWidth="1"/>
    <col min="14" max="16" width="9.140625" style="162" customWidth="1"/>
    <col min="17" max="16384" width="9.140625" style="162"/>
  </cols>
  <sheetData>
    <row r="1" spans="1:14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60" t="s">
        <v>216</v>
      </c>
      <c r="K1" s="159"/>
      <c r="L1" s="159"/>
      <c r="M1" s="161"/>
      <c r="N1" s="161"/>
    </row>
    <row r="2" spans="1:14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4"/>
      <c r="M2" s="165"/>
      <c r="N2" s="165"/>
    </row>
    <row r="3" spans="1:14" x14ac:dyDescent="0.25">
      <c r="A3" s="513" t="s">
        <v>0</v>
      </c>
      <c r="B3" s="516" t="s">
        <v>124</v>
      </c>
      <c r="C3" s="513" t="s">
        <v>217</v>
      </c>
      <c r="D3" s="519" t="s">
        <v>218</v>
      </c>
      <c r="E3" s="520"/>
      <c r="F3" s="520"/>
      <c r="G3" s="520"/>
      <c r="H3" s="520"/>
      <c r="I3" s="520"/>
      <c r="J3" s="513" t="s">
        <v>219</v>
      </c>
      <c r="K3" s="161"/>
      <c r="L3" s="161"/>
      <c r="M3" s="161"/>
      <c r="N3" s="161"/>
    </row>
    <row r="4" spans="1:14" x14ac:dyDescent="0.25">
      <c r="A4" s="514"/>
      <c r="B4" s="517"/>
      <c r="C4" s="514"/>
      <c r="D4" s="513" t="s">
        <v>50</v>
      </c>
      <c r="E4" s="519" t="s">
        <v>61</v>
      </c>
      <c r="F4" s="520"/>
      <c r="G4" s="520"/>
      <c r="H4" s="520"/>
      <c r="I4" s="520"/>
      <c r="J4" s="521"/>
      <c r="K4" s="161"/>
      <c r="L4" s="161"/>
      <c r="M4" s="161"/>
      <c r="N4" s="161"/>
    </row>
    <row r="5" spans="1:14" ht="69.75" customHeight="1" x14ac:dyDescent="0.25">
      <c r="A5" s="514"/>
      <c r="B5" s="517"/>
      <c r="C5" s="514"/>
      <c r="D5" s="514"/>
      <c r="E5" s="513" t="s">
        <v>127</v>
      </c>
      <c r="F5" s="513" t="s">
        <v>220</v>
      </c>
      <c r="G5" s="513" t="s">
        <v>128</v>
      </c>
      <c r="H5" s="519" t="s">
        <v>129</v>
      </c>
      <c r="I5" s="523"/>
      <c r="J5" s="521"/>
      <c r="K5" s="161"/>
      <c r="L5" s="161"/>
      <c r="M5" s="161"/>
      <c r="N5" s="161"/>
    </row>
    <row r="6" spans="1:14" ht="51.75" customHeight="1" x14ac:dyDescent="0.25">
      <c r="A6" s="515"/>
      <c r="B6" s="518"/>
      <c r="C6" s="515"/>
      <c r="D6" s="515"/>
      <c r="E6" s="515"/>
      <c r="F6" s="515"/>
      <c r="G6" s="515"/>
      <c r="H6" s="166" t="s">
        <v>130</v>
      </c>
      <c r="I6" s="166" t="s">
        <v>131</v>
      </c>
      <c r="J6" s="522"/>
      <c r="K6" s="161"/>
      <c r="L6" s="161"/>
      <c r="M6" s="161"/>
      <c r="N6" s="161"/>
    </row>
    <row r="7" spans="1:14" s="172" customFormat="1" x14ac:dyDescent="0.2">
      <c r="A7" s="167">
        <v>1</v>
      </c>
      <c r="B7" s="168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9">
        <v>8</v>
      </c>
      <c r="I7" s="169">
        <v>9</v>
      </c>
      <c r="J7" s="170"/>
      <c r="K7" s="171"/>
      <c r="L7" s="171"/>
      <c r="M7" s="171"/>
      <c r="N7" s="171"/>
    </row>
    <row r="8" spans="1:14" ht="30" x14ac:dyDescent="0.25">
      <c r="A8" s="173" t="s">
        <v>139</v>
      </c>
      <c r="B8" s="174">
        <v>200</v>
      </c>
      <c r="C8" s="174" t="s">
        <v>221</v>
      </c>
      <c r="D8" s="174" t="s">
        <v>222</v>
      </c>
      <c r="E8" s="174"/>
      <c r="F8" s="174"/>
      <c r="G8" s="174"/>
      <c r="H8" s="174"/>
      <c r="I8" s="174"/>
      <c r="J8" s="173" t="s">
        <v>223</v>
      </c>
      <c r="K8" s="175"/>
      <c r="L8" s="175"/>
      <c r="M8" s="175"/>
      <c r="N8" s="164"/>
    </row>
    <row r="9" spans="1:14" ht="45" x14ac:dyDescent="0.25">
      <c r="A9" s="173" t="s">
        <v>224</v>
      </c>
      <c r="B9" s="174">
        <v>210</v>
      </c>
      <c r="C9" s="173"/>
      <c r="D9" s="174" t="s">
        <v>222</v>
      </c>
      <c r="E9" s="173"/>
      <c r="F9" s="173"/>
      <c r="G9" s="173"/>
      <c r="H9" s="173"/>
      <c r="I9" s="173"/>
      <c r="J9" s="173" t="s">
        <v>225</v>
      </c>
      <c r="K9" s="175"/>
      <c r="L9" s="175"/>
      <c r="M9" s="175"/>
      <c r="N9" s="164"/>
    </row>
    <row r="10" spans="1:14" ht="75" x14ac:dyDescent="0.25">
      <c r="A10" s="173" t="s">
        <v>226</v>
      </c>
      <c r="B10" s="174"/>
      <c r="C10" s="173"/>
      <c r="D10" s="174" t="s">
        <v>222</v>
      </c>
      <c r="E10" s="173"/>
      <c r="F10" s="173"/>
      <c r="G10" s="173"/>
      <c r="H10" s="173"/>
      <c r="I10" s="173"/>
      <c r="J10" s="173" t="s">
        <v>227</v>
      </c>
      <c r="K10" s="175"/>
      <c r="L10" s="175"/>
      <c r="M10" s="175"/>
      <c r="N10" s="164"/>
    </row>
    <row r="11" spans="1:14" ht="45" x14ac:dyDescent="0.25">
      <c r="A11" s="173" t="s">
        <v>228</v>
      </c>
      <c r="B11" s="174"/>
      <c r="C11" s="173"/>
      <c r="D11" s="174" t="s">
        <v>222</v>
      </c>
      <c r="E11" s="173"/>
      <c r="F11" s="173"/>
      <c r="G11" s="173"/>
      <c r="H11" s="173"/>
      <c r="I11" s="173"/>
      <c r="J11" s="173" t="s">
        <v>229</v>
      </c>
      <c r="K11" s="175"/>
      <c r="L11" s="175"/>
      <c r="M11" s="175"/>
      <c r="N11" s="164"/>
    </row>
    <row r="12" spans="1:14" ht="75" x14ac:dyDescent="0.25">
      <c r="A12" s="173" t="s">
        <v>141</v>
      </c>
      <c r="B12" s="174">
        <v>220</v>
      </c>
      <c r="C12" s="176"/>
      <c r="D12" s="174" t="s">
        <v>222</v>
      </c>
      <c r="E12" s="176"/>
      <c r="F12" s="176"/>
      <c r="G12" s="176"/>
      <c r="H12" s="176"/>
      <c r="I12" s="176"/>
      <c r="J12" s="176" t="s">
        <v>230</v>
      </c>
      <c r="K12" s="177"/>
      <c r="L12" s="177"/>
      <c r="M12" s="177"/>
      <c r="N12" s="177"/>
    </row>
    <row r="13" spans="1:14" x14ac:dyDescent="0.25">
      <c r="A13" s="178" t="s">
        <v>104</v>
      </c>
      <c r="B13" s="174"/>
      <c r="C13" s="178"/>
      <c r="D13" s="178" t="s">
        <v>222</v>
      </c>
      <c r="E13" s="178"/>
      <c r="F13" s="178"/>
      <c r="G13" s="178"/>
      <c r="H13" s="178"/>
      <c r="I13" s="178"/>
      <c r="J13" s="178"/>
      <c r="K13" s="179"/>
      <c r="L13" s="164"/>
      <c r="M13" s="164"/>
      <c r="N13" s="164"/>
    </row>
    <row r="14" spans="1:14" x14ac:dyDescent="0.25">
      <c r="A14" s="178"/>
      <c r="B14" s="174"/>
      <c r="C14" s="178"/>
      <c r="D14" s="178"/>
      <c r="E14" s="178"/>
      <c r="F14" s="178"/>
      <c r="G14" s="178"/>
      <c r="H14" s="178"/>
      <c r="I14" s="178"/>
      <c r="J14" s="178"/>
      <c r="K14" s="179"/>
      <c r="L14" s="164"/>
      <c r="M14" s="164"/>
      <c r="N14" s="164"/>
    </row>
    <row r="15" spans="1:14" ht="30" x14ac:dyDescent="0.25">
      <c r="A15" s="173" t="s">
        <v>231</v>
      </c>
      <c r="B15" s="174">
        <v>230</v>
      </c>
      <c r="C15" s="180"/>
      <c r="D15" s="180" t="s">
        <v>222</v>
      </c>
      <c r="E15" s="180"/>
      <c r="F15" s="180"/>
      <c r="G15" s="180"/>
      <c r="H15" s="180"/>
      <c r="I15" s="180"/>
      <c r="J15" s="173" t="s">
        <v>232</v>
      </c>
      <c r="K15" s="181"/>
      <c r="L15" s="164"/>
      <c r="M15" s="164"/>
      <c r="N15" s="164"/>
    </row>
    <row r="16" spans="1:14" x14ac:dyDescent="0.25">
      <c r="A16" s="182" t="s">
        <v>104</v>
      </c>
      <c r="B16" s="174"/>
      <c r="C16" s="182"/>
      <c r="D16" s="182" t="s">
        <v>222</v>
      </c>
      <c r="E16" s="182"/>
      <c r="F16" s="182"/>
      <c r="G16" s="182"/>
      <c r="H16" s="182"/>
      <c r="I16" s="182"/>
      <c r="J16" s="183"/>
      <c r="K16" s="184"/>
      <c r="L16" s="164"/>
      <c r="M16" s="164"/>
      <c r="N16" s="164"/>
    </row>
    <row r="17" spans="1:14" x14ac:dyDescent="0.25">
      <c r="A17" s="182"/>
      <c r="B17" s="174"/>
      <c r="C17" s="182"/>
      <c r="D17" s="182"/>
      <c r="E17" s="182"/>
      <c r="F17" s="182"/>
      <c r="G17" s="182"/>
      <c r="H17" s="182"/>
      <c r="I17" s="182"/>
      <c r="J17" s="183"/>
      <c r="K17" s="184"/>
      <c r="L17" s="164"/>
      <c r="M17" s="164"/>
      <c r="N17" s="164"/>
    </row>
    <row r="18" spans="1:14" ht="45" x14ac:dyDescent="0.25">
      <c r="A18" s="173" t="s">
        <v>233</v>
      </c>
      <c r="B18" s="174">
        <v>240</v>
      </c>
      <c r="C18" s="185"/>
      <c r="D18" s="174" t="s">
        <v>222</v>
      </c>
      <c r="E18" s="185"/>
      <c r="F18" s="185"/>
      <c r="G18" s="185"/>
      <c r="H18" s="185"/>
      <c r="I18" s="185"/>
      <c r="J18" s="176" t="s">
        <v>234</v>
      </c>
      <c r="K18" s="164"/>
      <c r="L18" s="164"/>
      <c r="M18" s="164"/>
      <c r="N18" s="164"/>
    </row>
    <row r="19" spans="1:14" ht="60" x14ac:dyDescent="0.25">
      <c r="A19" s="173" t="s">
        <v>142</v>
      </c>
      <c r="B19" s="174">
        <v>250</v>
      </c>
      <c r="C19" s="185"/>
      <c r="D19" s="174" t="s">
        <v>222</v>
      </c>
      <c r="E19" s="185"/>
      <c r="F19" s="185"/>
      <c r="G19" s="185"/>
      <c r="H19" s="185"/>
      <c r="I19" s="185"/>
      <c r="J19" s="173" t="s">
        <v>235</v>
      </c>
      <c r="K19" s="164"/>
      <c r="L19" s="164"/>
      <c r="M19" s="164"/>
      <c r="N19" s="164"/>
    </row>
    <row r="20" spans="1:14" ht="75" x14ac:dyDescent="0.25">
      <c r="A20" s="173" t="s">
        <v>143</v>
      </c>
      <c r="B20" s="174">
        <v>260</v>
      </c>
      <c r="C20" s="174" t="s">
        <v>221</v>
      </c>
      <c r="D20" s="174" t="s">
        <v>222</v>
      </c>
      <c r="E20" s="174"/>
      <c r="F20" s="174"/>
      <c r="G20" s="174"/>
      <c r="H20" s="174"/>
      <c r="I20" s="174"/>
      <c r="J20" s="173" t="s">
        <v>236</v>
      </c>
      <c r="K20" s="164"/>
      <c r="L20" s="164"/>
      <c r="M20" s="164"/>
      <c r="N20" s="164"/>
    </row>
    <row r="21" spans="1:14" x14ac:dyDescent="0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x14ac:dyDescent="0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x14ac:dyDescent="0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14" x14ac:dyDescent="0.2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</sheetData>
  <mergeCells count="11">
    <mergeCell ref="A3:A6"/>
    <mergeCell ref="B3:B6"/>
    <mergeCell ref="C3:C6"/>
    <mergeCell ref="D3:I3"/>
    <mergeCell ref="J3:J6"/>
    <mergeCell ref="D4:D6"/>
    <mergeCell ref="E4:I4"/>
    <mergeCell ref="E5:E6"/>
    <mergeCell ref="F5:F6"/>
    <mergeCell ref="G5:G6"/>
    <mergeCell ref="H5:I5"/>
  </mergeCells>
  <pageMargins left="0.78740157480314965" right="0" top="0" bottom="0" header="0" footer="0"/>
  <pageSetup paperSize="9" scale="5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M55"/>
  <sheetViews>
    <sheetView zoomScaleNormal="100" zoomScaleSheetLayoutView="100" workbookViewId="0">
      <selection activeCell="DH35" sqref="DH35:EJ35"/>
    </sheetView>
  </sheetViews>
  <sheetFormatPr defaultColWidth="0.85546875" defaultRowHeight="12" x14ac:dyDescent="0.2"/>
  <cols>
    <col min="1" max="34" width="0.85546875" style="18" customWidth="1"/>
    <col min="35" max="35" width="2.7109375" style="18" customWidth="1"/>
    <col min="36" max="74" width="0.85546875" style="18" customWidth="1"/>
    <col min="75" max="78" width="1.28515625" style="18" customWidth="1"/>
    <col min="79" max="109" width="0.85546875" style="18"/>
    <col min="110" max="110" width="11" style="18" customWidth="1"/>
    <col min="111" max="111" width="9.85546875" style="18" customWidth="1"/>
    <col min="112" max="113" width="4.140625" style="18" customWidth="1"/>
    <col min="114" max="16384" width="0.85546875" style="18"/>
  </cols>
  <sheetData>
    <row r="1" spans="1:169" s="8" customFormat="1" ht="11.1" customHeight="1" x14ac:dyDescent="0.2">
      <c r="CR1" s="482" t="s">
        <v>3</v>
      </c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</row>
    <row r="2" spans="1:169" s="8" customFormat="1" ht="11.1" customHeight="1" x14ac:dyDescent="0.2">
      <c r="CR2" s="542" t="s">
        <v>83</v>
      </c>
      <c r="CS2" s="542"/>
      <c r="CT2" s="542"/>
      <c r="CU2" s="542"/>
      <c r="CV2" s="542"/>
      <c r="CW2" s="542"/>
      <c r="CX2" s="542"/>
      <c r="CY2" s="542"/>
      <c r="CZ2" s="542"/>
      <c r="DA2" s="542"/>
      <c r="DB2" s="542"/>
      <c r="DC2" s="542"/>
      <c r="DD2" s="542"/>
      <c r="DE2" s="542"/>
      <c r="DF2" s="542"/>
      <c r="DG2" s="542"/>
      <c r="DH2" s="542"/>
      <c r="DI2" s="542"/>
      <c r="DJ2" s="542"/>
      <c r="DK2" s="542"/>
      <c r="DL2" s="542"/>
      <c r="DM2" s="542"/>
      <c r="DN2" s="542"/>
      <c r="DO2" s="542"/>
      <c r="DP2" s="542"/>
      <c r="DQ2" s="542"/>
      <c r="DR2" s="542"/>
      <c r="DS2" s="542"/>
      <c r="DT2" s="542"/>
      <c r="DU2" s="542"/>
      <c r="DV2" s="542"/>
      <c r="DW2" s="542"/>
      <c r="DX2" s="542"/>
      <c r="DY2" s="542"/>
      <c r="DZ2" s="542"/>
      <c r="EA2" s="542"/>
      <c r="EB2" s="542"/>
      <c r="EC2" s="542"/>
      <c r="ED2" s="542"/>
      <c r="EE2" s="542"/>
      <c r="EF2" s="542"/>
      <c r="EG2" s="542"/>
      <c r="EH2" s="542"/>
      <c r="EI2" s="542"/>
      <c r="EJ2" s="542"/>
      <c r="EK2" s="542"/>
      <c r="EL2" s="542"/>
      <c r="EM2" s="542"/>
      <c r="EN2" s="542"/>
      <c r="EO2" s="542"/>
      <c r="EP2" s="542"/>
      <c r="EQ2" s="542"/>
      <c r="ER2" s="542"/>
      <c r="ES2" s="542"/>
      <c r="ET2" s="542"/>
      <c r="EU2" s="542"/>
      <c r="EV2" s="542"/>
      <c r="EW2" s="542"/>
      <c r="EX2" s="542"/>
      <c r="EY2" s="542"/>
      <c r="EZ2" s="542"/>
      <c r="FA2" s="542"/>
      <c r="FB2" s="542"/>
      <c r="FC2" s="542"/>
      <c r="FD2" s="542"/>
      <c r="FE2" s="542"/>
      <c r="FF2" s="542"/>
      <c r="FG2" s="542"/>
      <c r="FH2" s="542"/>
      <c r="FI2" s="542"/>
      <c r="FJ2" s="542"/>
      <c r="FK2" s="542"/>
      <c r="FL2" s="542"/>
      <c r="FM2" s="542"/>
    </row>
    <row r="3" spans="1:169" s="14" customFormat="1" ht="19.5" customHeight="1" x14ac:dyDescent="0.2">
      <c r="CR3" s="484" t="s">
        <v>24</v>
      </c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  <c r="FL3" s="484"/>
      <c r="FM3" s="484"/>
    </row>
    <row r="4" spans="1:169" s="8" customFormat="1" ht="11.1" customHeight="1" x14ac:dyDescent="0.2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15"/>
      <c r="DQ4" s="15"/>
      <c r="DR4" s="15"/>
      <c r="DS4" s="15"/>
      <c r="DT4" s="15"/>
      <c r="DU4" s="15"/>
      <c r="DV4" s="16"/>
      <c r="DW4" s="16"/>
      <c r="DX4" s="16"/>
      <c r="DY4" s="16"/>
      <c r="DZ4" s="16"/>
      <c r="EA4" s="16"/>
      <c r="EB4" s="16"/>
      <c r="EC4" s="543" t="s">
        <v>84</v>
      </c>
      <c r="ED4" s="544"/>
      <c r="EE4" s="544"/>
      <c r="EF4" s="544"/>
      <c r="EG4" s="544"/>
      <c r="EH4" s="544"/>
      <c r="EI4" s="544"/>
      <c r="EJ4" s="544"/>
      <c r="EK4" s="544"/>
      <c r="EL4" s="544"/>
      <c r="EM4" s="544"/>
      <c r="EN4" s="544"/>
      <c r="EO4" s="544"/>
      <c r="EP4" s="544"/>
      <c r="EQ4" s="544"/>
      <c r="ER4" s="544"/>
      <c r="ES4" s="544"/>
      <c r="ET4" s="544"/>
      <c r="EU4" s="544"/>
      <c r="EV4" s="544"/>
      <c r="EW4" s="544"/>
      <c r="EX4" s="544"/>
      <c r="EY4" s="544"/>
      <c r="EZ4" s="544"/>
      <c r="FA4" s="544"/>
      <c r="FB4" s="544"/>
      <c r="FC4" s="544"/>
      <c r="FD4" s="544"/>
      <c r="FE4" s="544"/>
      <c r="FF4" s="544"/>
      <c r="FG4" s="544"/>
      <c r="FH4" s="544"/>
      <c r="FI4" s="544"/>
      <c r="FJ4" s="544"/>
      <c r="FK4" s="544"/>
      <c r="FL4" s="544"/>
      <c r="FM4" s="544"/>
    </row>
    <row r="5" spans="1:169" s="14" customFormat="1" ht="10.5" x14ac:dyDescent="0.2">
      <c r="CR5" s="487" t="s">
        <v>5</v>
      </c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EC5" s="487" t="s">
        <v>6</v>
      </c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</row>
    <row r="6" spans="1:169" s="8" customFormat="1" ht="11.1" customHeight="1" x14ac:dyDescent="0.2">
      <c r="CP6" s="413" t="s">
        <v>7</v>
      </c>
      <c r="CQ6" s="413"/>
      <c r="CR6" s="546" t="s">
        <v>89</v>
      </c>
      <c r="CS6" s="546"/>
      <c r="CT6" s="546"/>
      <c r="CU6" s="546"/>
      <c r="CV6" s="546"/>
      <c r="CW6" s="547" t="s">
        <v>7</v>
      </c>
      <c r="CX6" s="547"/>
      <c r="CY6" s="546" t="s">
        <v>91</v>
      </c>
      <c r="CZ6" s="546"/>
      <c r="DA6" s="546"/>
      <c r="DB6" s="546"/>
      <c r="DC6" s="546"/>
      <c r="DD6" s="546"/>
      <c r="DE6" s="546"/>
      <c r="DF6" s="546"/>
      <c r="DG6" s="546"/>
      <c r="DH6" s="546"/>
      <c r="DI6" s="546"/>
      <c r="DJ6" s="546"/>
      <c r="DK6" s="546"/>
      <c r="DL6" s="546"/>
      <c r="DM6" s="546"/>
      <c r="DN6" s="546"/>
      <c r="DO6" s="546"/>
      <c r="DP6" s="546"/>
      <c r="DQ6" s="546"/>
      <c r="DR6" s="546"/>
      <c r="DS6" s="546"/>
      <c r="DT6" s="546"/>
      <c r="DU6" s="546"/>
      <c r="DV6" s="546"/>
      <c r="DW6" s="546"/>
      <c r="DX6" s="541">
        <v>20</v>
      </c>
      <c r="DY6" s="541"/>
      <c r="DZ6" s="541"/>
      <c r="EA6" s="541"/>
      <c r="EB6" s="545" t="s">
        <v>65</v>
      </c>
      <c r="EC6" s="545"/>
      <c r="ED6" s="545"/>
      <c r="EE6" s="377" t="s">
        <v>8</v>
      </c>
      <c r="EF6" s="377"/>
      <c r="EG6" s="377"/>
      <c r="FM6" s="9"/>
    </row>
    <row r="7" spans="1:169" s="12" customFormat="1" ht="12" customHeight="1" x14ac:dyDescent="0.2">
      <c r="B7" s="491" t="s">
        <v>25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1"/>
      <c r="EC7" s="491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</row>
    <row r="8" spans="1:169" s="8" customFormat="1" ht="12.75" customHeight="1" thickBot="1" x14ac:dyDescent="0.25">
      <c r="A8" s="492" t="s">
        <v>92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/>
      <c r="EN8" s="492"/>
      <c r="EO8" s="492"/>
      <c r="EP8" s="492"/>
      <c r="EQ8" s="492"/>
      <c r="ER8" s="492"/>
      <c r="ES8" s="492"/>
      <c r="ET8" s="492"/>
      <c r="EU8" s="492"/>
      <c r="EV8" s="492"/>
      <c r="EW8" s="492"/>
      <c r="EX8" s="492"/>
      <c r="EZ8" s="493" t="s">
        <v>26</v>
      </c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494"/>
      <c r="FL8" s="494"/>
      <c r="FM8" s="495"/>
    </row>
    <row r="9" spans="1:169" s="8" customFormat="1" ht="12" customHeight="1" x14ac:dyDescent="0.2">
      <c r="ED9" s="7"/>
      <c r="EE9" s="7"/>
      <c r="EF9" s="7"/>
      <c r="EG9" s="7"/>
      <c r="EH9" s="7"/>
      <c r="EI9" s="7"/>
      <c r="ET9" s="9"/>
      <c r="EU9" s="9"/>
      <c r="EV9" s="9"/>
      <c r="EW9" s="9"/>
      <c r="EX9" s="9" t="s">
        <v>27</v>
      </c>
      <c r="EZ9" s="496" t="s">
        <v>67</v>
      </c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8"/>
    </row>
    <row r="10" spans="1:169" s="8" customFormat="1" ht="12" customHeight="1" x14ac:dyDescent="0.2">
      <c r="AW10" s="499" t="s">
        <v>12</v>
      </c>
      <c r="AX10" s="499"/>
      <c r="AY10" s="499"/>
      <c r="AZ10" s="499"/>
      <c r="BA10" s="499"/>
      <c r="BB10" s="479" t="str">
        <f>CR6</f>
        <v>31</v>
      </c>
      <c r="BC10" s="480"/>
      <c r="BD10" s="480"/>
      <c r="BE10" s="480"/>
      <c r="BF10" s="480"/>
      <c r="BG10" s="500" t="s">
        <v>7</v>
      </c>
      <c r="BH10" s="500"/>
      <c r="BI10" s="479" t="str">
        <f>CY6</f>
        <v xml:space="preserve">декабря </v>
      </c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501">
        <v>20</v>
      </c>
      <c r="CG10" s="501"/>
      <c r="CH10" s="501"/>
      <c r="CI10" s="501"/>
      <c r="CJ10" s="479" t="str">
        <f>EB6</f>
        <v>14</v>
      </c>
      <c r="CK10" s="480"/>
      <c r="CL10" s="480"/>
      <c r="CM10" s="480"/>
      <c r="CN10" s="481" t="s">
        <v>8</v>
      </c>
      <c r="CO10" s="481"/>
      <c r="CP10" s="481"/>
      <c r="ET10" s="9"/>
      <c r="EU10" s="9"/>
      <c r="EV10" s="9"/>
      <c r="EW10" s="9"/>
      <c r="EX10" s="9" t="s">
        <v>28</v>
      </c>
      <c r="EZ10" s="474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475"/>
    </row>
    <row r="11" spans="1:169" s="8" customFormat="1" ht="11.1" customHeight="1" x14ac:dyDescent="0.2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X11" s="539" t="s">
        <v>72</v>
      </c>
      <c r="AY11" s="539"/>
      <c r="AZ11" s="539"/>
      <c r="BA11" s="539"/>
      <c r="BB11" s="539"/>
      <c r="BC11" s="539"/>
      <c r="BD11" s="539"/>
      <c r="BE11" s="539"/>
      <c r="BF11" s="539"/>
      <c r="BG11" s="539"/>
      <c r="BH11" s="539"/>
      <c r="BI11" s="539"/>
      <c r="BJ11" s="539"/>
      <c r="BK11" s="539"/>
      <c r="BL11" s="539"/>
      <c r="BM11" s="539"/>
      <c r="BN11" s="539"/>
      <c r="BO11" s="539"/>
      <c r="BP11" s="539"/>
      <c r="BQ11" s="539"/>
      <c r="BR11" s="539"/>
      <c r="BS11" s="539"/>
      <c r="BT11" s="539"/>
      <c r="BU11" s="539"/>
      <c r="BV11" s="539"/>
      <c r="BW11" s="539"/>
      <c r="BX11" s="539"/>
      <c r="BY11" s="539"/>
      <c r="BZ11" s="539"/>
      <c r="CA11" s="539"/>
      <c r="CB11" s="539"/>
      <c r="CC11" s="539"/>
      <c r="CD11" s="539"/>
      <c r="CE11" s="539"/>
      <c r="CF11" s="539"/>
      <c r="CG11" s="539"/>
      <c r="CH11" s="539"/>
      <c r="CI11" s="539"/>
      <c r="CJ11" s="539"/>
      <c r="CK11" s="539"/>
      <c r="CL11" s="539"/>
      <c r="CM11" s="539"/>
      <c r="CN11" s="539"/>
      <c r="CO11" s="539"/>
      <c r="CP11" s="539"/>
      <c r="CQ11" s="539"/>
      <c r="CR11" s="539"/>
      <c r="CS11" s="539"/>
      <c r="CT11" s="539"/>
      <c r="CU11" s="539"/>
      <c r="CV11" s="539"/>
      <c r="CW11" s="539"/>
      <c r="CX11" s="539"/>
      <c r="CY11" s="539"/>
      <c r="CZ11" s="539"/>
      <c r="DA11" s="539"/>
      <c r="DB11" s="539"/>
      <c r="DC11" s="539"/>
      <c r="DD11" s="539"/>
      <c r="DE11" s="539"/>
      <c r="DF11" s="539"/>
      <c r="DG11" s="539"/>
      <c r="DH11" s="539"/>
      <c r="DI11" s="539"/>
      <c r="DJ11" s="539"/>
      <c r="DK11" s="539"/>
      <c r="DL11" s="539"/>
      <c r="DM11" s="539"/>
      <c r="DN11" s="539"/>
      <c r="DO11" s="539"/>
      <c r="DP11" s="539"/>
      <c r="DQ11" s="539"/>
      <c r="DR11" s="539"/>
      <c r="DS11" s="539"/>
      <c r="DT11" s="539"/>
      <c r="DU11" s="539"/>
      <c r="DV11" s="539"/>
      <c r="DW11" s="539"/>
      <c r="DX11" s="539"/>
      <c r="DY11" s="539"/>
      <c r="DZ11" s="539"/>
      <c r="EA11" s="539"/>
      <c r="EB11" s="539"/>
      <c r="EC11" s="539"/>
      <c r="ED11" s="539"/>
      <c r="EE11" s="539"/>
      <c r="EF11" s="539"/>
      <c r="EG11" s="539"/>
      <c r="EH11" s="539"/>
      <c r="EI11" s="539"/>
      <c r="EJ11" s="539"/>
      <c r="EK11" s="539"/>
      <c r="ET11" s="9"/>
      <c r="EU11" s="9"/>
      <c r="EV11" s="9"/>
      <c r="EW11" s="9"/>
      <c r="EX11" s="9"/>
      <c r="EZ11" s="442"/>
      <c r="FA11" s="443"/>
      <c r="FB11" s="443"/>
      <c r="FC11" s="443"/>
      <c r="FD11" s="443"/>
      <c r="FE11" s="443"/>
      <c r="FF11" s="443"/>
      <c r="FG11" s="443"/>
      <c r="FH11" s="443"/>
      <c r="FI11" s="443"/>
      <c r="FJ11" s="443"/>
      <c r="FK11" s="443"/>
      <c r="FL11" s="443"/>
      <c r="FM11" s="444"/>
    </row>
    <row r="12" spans="1:169" s="8" customFormat="1" ht="24.75" customHeight="1" x14ac:dyDescent="0.2">
      <c r="A12" s="19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  <c r="BQ12" s="540"/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CI12" s="540"/>
      <c r="CJ12" s="540"/>
      <c r="CK12" s="540"/>
      <c r="CL12" s="540"/>
      <c r="CM12" s="540"/>
      <c r="CN12" s="540"/>
      <c r="CO12" s="540"/>
      <c r="CP12" s="540"/>
      <c r="CQ12" s="540"/>
      <c r="CR12" s="540"/>
      <c r="CS12" s="540"/>
      <c r="CT12" s="540"/>
      <c r="CU12" s="540"/>
      <c r="CV12" s="540"/>
      <c r="CW12" s="540"/>
      <c r="CX12" s="540"/>
      <c r="CY12" s="540"/>
      <c r="CZ12" s="540"/>
      <c r="DA12" s="540"/>
      <c r="DB12" s="540"/>
      <c r="DC12" s="540"/>
      <c r="DD12" s="540"/>
      <c r="DE12" s="540"/>
      <c r="DF12" s="540"/>
      <c r="DG12" s="540"/>
      <c r="DH12" s="540"/>
      <c r="DI12" s="540"/>
      <c r="DJ12" s="540"/>
      <c r="DK12" s="540"/>
      <c r="DL12" s="540"/>
      <c r="DM12" s="540"/>
      <c r="DN12" s="540"/>
      <c r="DO12" s="540"/>
      <c r="DP12" s="540"/>
      <c r="DQ12" s="540"/>
      <c r="DR12" s="540"/>
      <c r="DS12" s="540"/>
      <c r="DT12" s="540"/>
      <c r="DU12" s="540"/>
      <c r="DV12" s="540"/>
      <c r="DW12" s="540"/>
      <c r="DX12" s="540"/>
      <c r="DY12" s="540"/>
      <c r="DZ12" s="540"/>
      <c r="EA12" s="540"/>
      <c r="EB12" s="540"/>
      <c r="EC12" s="540"/>
      <c r="ED12" s="540"/>
      <c r="EE12" s="540"/>
      <c r="EF12" s="540"/>
      <c r="EG12" s="540"/>
      <c r="EH12" s="540"/>
      <c r="EI12" s="540"/>
      <c r="EJ12" s="540"/>
      <c r="EK12" s="540"/>
      <c r="ET12" s="9"/>
      <c r="EU12" s="9"/>
      <c r="EV12" s="9"/>
      <c r="EW12" s="9"/>
      <c r="EX12" s="9" t="s">
        <v>30</v>
      </c>
      <c r="EZ12" s="448"/>
      <c r="FA12" s="379"/>
      <c r="FB12" s="379"/>
      <c r="FC12" s="379"/>
      <c r="FD12" s="379"/>
      <c r="FE12" s="379"/>
      <c r="FF12" s="379"/>
      <c r="FG12" s="379"/>
      <c r="FH12" s="379"/>
      <c r="FI12" s="379"/>
      <c r="FJ12" s="379"/>
      <c r="FK12" s="379"/>
      <c r="FL12" s="379"/>
      <c r="FM12" s="449"/>
    </row>
    <row r="13" spans="1:169" s="8" customFormat="1" ht="3" customHeight="1" thickBo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T13" s="9"/>
      <c r="EU13" s="9"/>
      <c r="EV13" s="9"/>
      <c r="EW13" s="9"/>
      <c r="EX13" s="9"/>
      <c r="EZ13" s="442"/>
      <c r="FA13" s="443"/>
      <c r="FB13" s="443"/>
      <c r="FC13" s="443"/>
      <c r="FD13" s="443"/>
      <c r="FE13" s="443"/>
      <c r="FF13" s="443"/>
      <c r="FG13" s="443"/>
      <c r="FH13" s="443"/>
      <c r="FI13" s="443"/>
      <c r="FJ13" s="443"/>
      <c r="FK13" s="443"/>
      <c r="FL13" s="443"/>
      <c r="FM13" s="444"/>
    </row>
    <row r="14" spans="1:169" s="8" customFormat="1" ht="11.1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X14" s="21" t="s">
        <v>9</v>
      </c>
      <c r="AY14" s="20"/>
      <c r="AZ14" s="20"/>
      <c r="BA14" s="20"/>
      <c r="BB14" s="20"/>
      <c r="BC14" s="20"/>
      <c r="BD14" s="20"/>
      <c r="BE14" s="20"/>
      <c r="BF14" s="20"/>
      <c r="BG14" s="533" t="s">
        <v>73</v>
      </c>
      <c r="BH14" s="534"/>
      <c r="BI14" s="534"/>
      <c r="BJ14" s="534"/>
      <c r="BK14" s="534"/>
      <c r="BL14" s="534"/>
      <c r="BM14" s="534"/>
      <c r="BN14" s="534"/>
      <c r="BO14" s="534"/>
      <c r="BP14" s="534"/>
      <c r="BQ14" s="534"/>
      <c r="BR14" s="534"/>
      <c r="BS14" s="534"/>
      <c r="BT14" s="534"/>
      <c r="BU14" s="534"/>
      <c r="BV14" s="534"/>
      <c r="BW14" s="534"/>
      <c r="BX14" s="534"/>
      <c r="BY14" s="534"/>
      <c r="BZ14" s="534"/>
      <c r="CA14" s="534"/>
      <c r="CB14" s="534"/>
      <c r="CC14" s="534"/>
      <c r="CD14" s="534"/>
      <c r="CE14" s="534"/>
      <c r="CF14" s="534"/>
      <c r="CG14" s="534"/>
      <c r="CH14" s="534"/>
      <c r="CI14" s="534"/>
      <c r="CJ14" s="534"/>
      <c r="CK14" s="534"/>
      <c r="CL14" s="535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T14" s="9"/>
      <c r="EU14" s="9"/>
      <c r="EV14" s="9"/>
      <c r="EW14" s="9"/>
      <c r="EX14" s="9" t="s">
        <v>31</v>
      </c>
      <c r="EZ14" s="445"/>
      <c r="FA14" s="446"/>
      <c r="FB14" s="446"/>
      <c r="FC14" s="446"/>
      <c r="FD14" s="446"/>
      <c r="FE14" s="446"/>
      <c r="FF14" s="446"/>
      <c r="FG14" s="446"/>
      <c r="FH14" s="446"/>
      <c r="FI14" s="446"/>
      <c r="FJ14" s="446"/>
      <c r="FK14" s="446"/>
      <c r="FL14" s="446"/>
      <c r="FM14" s="447"/>
    </row>
    <row r="15" spans="1:169" s="8" customFormat="1" ht="3" customHeight="1" thickBo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X15" s="20"/>
      <c r="AY15" s="20"/>
      <c r="AZ15" s="20"/>
      <c r="BA15" s="20"/>
      <c r="BB15" s="20"/>
      <c r="BC15" s="20"/>
      <c r="BD15" s="20"/>
      <c r="BE15" s="20"/>
      <c r="BF15" s="20"/>
      <c r="BG15" s="536"/>
      <c r="BH15" s="537"/>
      <c r="BI15" s="537"/>
      <c r="BJ15" s="537"/>
      <c r="BK15" s="537"/>
      <c r="BL15" s="537"/>
      <c r="BM15" s="537"/>
      <c r="BN15" s="537"/>
      <c r="BO15" s="537"/>
      <c r="BP15" s="537"/>
      <c r="BQ15" s="537"/>
      <c r="BR15" s="537"/>
      <c r="BS15" s="537"/>
      <c r="BT15" s="537"/>
      <c r="BU15" s="537"/>
      <c r="BV15" s="537"/>
      <c r="BW15" s="537"/>
      <c r="BX15" s="537"/>
      <c r="BY15" s="537"/>
      <c r="BZ15" s="537"/>
      <c r="CA15" s="537"/>
      <c r="CB15" s="537"/>
      <c r="CC15" s="537"/>
      <c r="CD15" s="537"/>
      <c r="CE15" s="537"/>
      <c r="CF15" s="537"/>
      <c r="CG15" s="537"/>
      <c r="CH15" s="537"/>
      <c r="CI15" s="537"/>
      <c r="CJ15" s="537"/>
      <c r="CK15" s="537"/>
      <c r="CL15" s="538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T15" s="9"/>
      <c r="EU15" s="9"/>
      <c r="EV15" s="9"/>
      <c r="EW15" s="9"/>
      <c r="EX15" s="9"/>
      <c r="EZ15" s="448"/>
      <c r="FA15" s="379"/>
      <c r="FB15" s="379"/>
      <c r="FC15" s="379"/>
      <c r="FD15" s="379"/>
      <c r="FE15" s="379"/>
      <c r="FF15" s="379"/>
      <c r="FG15" s="379"/>
      <c r="FH15" s="379"/>
      <c r="FI15" s="379"/>
      <c r="FJ15" s="379"/>
      <c r="FK15" s="379"/>
      <c r="FL15" s="379"/>
      <c r="FM15" s="449"/>
    </row>
    <row r="16" spans="1:169" s="8" customFormat="1" ht="11.45" customHeight="1" x14ac:dyDescent="0.2">
      <c r="A16" s="8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X16" s="441" t="s">
        <v>33</v>
      </c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1"/>
      <c r="DN16" s="441"/>
      <c r="DO16" s="441"/>
      <c r="DP16" s="441"/>
      <c r="DQ16" s="441"/>
      <c r="DR16" s="441"/>
      <c r="DS16" s="441"/>
      <c r="DT16" s="441"/>
      <c r="DU16" s="441"/>
      <c r="DV16" s="441"/>
      <c r="DW16" s="441"/>
      <c r="DX16" s="441"/>
      <c r="DY16" s="441"/>
      <c r="DZ16" s="441"/>
      <c r="EA16" s="441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T16" s="9"/>
      <c r="EU16" s="9"/>
      <c r="EV16" s="9"/>
      <c r="EW16" s="9"/>
      <c r="EX16" s="9" t="s">
        <v>34</v>
      </c>
      <c r="EZ16" s="474"/>
      <c r="FA16" s="372"/>
      <c r="FB16" s="372"/>
      <c r="FC16" s="372"/>
      <c r="FD16" s="372"/>
      <c r="FE16" s="372"/>
      <c r="FF16" s="372"/>
      <c r="FG16" s="372"/>
      <c r="FH16" s="372"/>
      <c r="FI16" s="372"/>
      <c r="FJ16" s="372"/>
      <c r="FK16" s="372"/>
      <c r="FL16" s="372"/>
      <c r="FM16" s="475"/>
    </row>
    <row r="17" spans="1:169" s="8" customFormat="1" ht="11.1" customHeight="1" x14ac:dyDescent="0.2">
      <c r="A17" s="8" t="s">
        <v>10</v>
      </c>
      <c r="AX17" s="440" t="s">
        <v>66</v>
      </c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0"/>
      <c r="DM17" s="440"/>
      <c r="DN17" s="440"/>
      <c r="DO17" s="440"/>
      <c r="DP17" s="440"/>
      <c r="DQ17" s="440"/>
      <c r="DR17" s="440"/>
      <c r="DS17" s="440"/>
      <c r="DT17" s="440"/>
      <c r="DU17" s="440"/>
      <c r="DV17" s="440"/>
      <c r="DW17" s="440"/>
      <c r="DX17" s="440"/>
      <c r="DY17" s="440"/>
      <c r="DZ17" s="440"/>
      <c r="EA17" s="440"/>
      <c r="EB17" s="440"/>
      <c r="EC17" s="440"/>
      <c r="ED17" s="440"/>
      <c r="EE17" s="440"/>
      <c r="EF17" s="440"/>
      <c r="EG17" s="440"/>
      <c r="EH17" s="440"/>
      <c r="EI17" s="440"/>
      <c r="EJ17" s="440"/>
      <c r="EK17" s="440"/>
      <c r="ET17" s="9"/>
      <c r="EU17" s="9"/>
      <c r="EV17" s="9"/>
      <c r="EW17" s="9"/>
      <c r="EX17" s="9"/>
      <c r="EZ17" s="442"/>
      <c r="FA17" s="443"/>
      <c r="FB17" s="443"/>
      <c r="FC17" s="443"/>
      <c r="FD17" s="443"/>
      <c r="FE17" s="443"/>
      <c r="FF17" s="443"/>
      <c r="FG17" s="443"/>
      <c r="FH17" s="443"/>
      <c r="FI17" s="443"/>
      <c r="FJ17" s="443"/>
      <c r="FK17" s="443"/>
      <c r="FL17" s="443"/>
      <c r="FM17" s="444"/>
    </row>
    <row r="18" spans="1:169" s="8" customFormat="1" ht="11.1" customHeight="1" x14ac:dyDescent="0.2">
      <c r="A18" s="8" t="s">
        <v>11</v>
      </c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1"/>
      <c r="BV18" s="441"/>
      <c r="BW18" s="441"/>
      <c r="BX18" s="441"/>
      <c r="BY18" s="441"/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1"/>
      <c r="CQ18" s="441"/>
      <c r="CR18" s="441"/>
      <c r="CS18" s="441"/>
      <c r="CT18" s="441"/>
      <c r="CU18" s="441"/>
      <c r="CV18" s="441"/>
      <c r="CW18" s="441"/>
      <c r="CX18" s="441"/>
      <c r="CY18" s="441"/>
      <c r="CZ18" s="441"/>
      <c r="DA18" s="441"/>
      <c r="DB18" s="441"/>
      <c r="DC18" s="441"/>
      <c r="DD18" s="441"/>
      <c r="DE18" s="441"/>
      <c r="DF18" s="441"/>
      <c r="DG18" s="441"/>
      <c r="DH18" s="441"/>
      <c r="DI18" s="441"/>
      <c r="DJ18" s="441"/>
      <c r="DK18" s="441"/>
      <c r="DL18" s="441"/>
      <c r="DM18" s="441"/>
      <c r="DN18" s="441"/>
      <c r="DO18" s="441"/>
      <c r="DP18" s="441"/>
      <c r="DQ18" s="441"/>
      <c r="DR18" s="441"/>
      <c r="DS18" s="441"/>
      <c r="DT18" s="441"/>
      <c r="DU18" s="441"/>
      <c r="DV18" s="441"/>
      <c r="DW18" s="441"/>
      <c r="DX18" s="441"/>
      <c r="DY18" s="441"/>
      <c r="DZ18" s="441"/>
      <c r="EA18" s="441"/>
      <c r="EB18" s="441"/>
      <c r="EC18" s="441"/>
      <c r="ED18" s="441"/>
      <c r="EE18" s="441"/>
      <c r="EF18" s="441"/>
      <c r="EG18" s="441"/>
      <c r="EH18" s="441"/>
      <c r="EI18" s="441"/>
      <c r="EJ18" s="441"/>
      <c r="EK18" s="441"/>
      <c r="ET18" s="9"/>
      <c r="EU18" s="9"/>
      <c r="EV18" s="9"/>
      <c r="EW18" s="9"/>
      <c r="EX18" s="9" t="s">
        <v>35</v>
      </c>
      <c r="EZ18" s="477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478"/>
    </row>
    <row r="19" spans="1:169" s="8" customFormat="1" ht="11.1" customHeight="1" x14ac:dyDescent="0.2">
      <c r="A19" s="8" t="s">
        <v>10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T19" s="9"/>
      <c r="EU19" s="9"/>
      <c r="EV19" s="9"/>
      <c r="EW19" s="9"/>
      <c r="EZ19" s="442"/>
      <c r="FA19" s="443"/>
      <c r="FB19" s="443"/>
      <c r="FC19" s="443"/>
      <c r="FD19" s="443"/>
      <c r="FE19" s="443"/>
      <c r="FF19" s="443"/>
      <c r="FG19" s="443"/>
      <c r="FH19" s="443"/>
      <c r="FI19" s="443"/>
      <c r="FJ19" s="443"/>
      <c r="FK19" s="443"/>
      <c r="FL19" s="443"/>
      <c r="FM19" s="444"/>
    </row>
    <row r="20" spans="1:169" s="8" customFormat="1" ht="11.1" customHeight="1" x14ac:dyDescent="0.2">
      <c r="A20" s="8" t="s">
        <v>36</v>
      </c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T20" s="9"/>
      <c r="EU20" s="9"/>
      <c r="EV20" s="9"/>
      <c r="EW20" s="9"/>
      <c r="EZ20" s="445"/>
      <c r="FA20" s="446"/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7"/>
    </row>
    <row r="21" spans="1:169" s="8" customFormat="1" ht="11.1" customHeight="1" x14ac:dyDescent="0.2">
      <c r="A21" s="8" t="s">
        <v>60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T21" s="9"/>
      <c r="EU21" s="9"/>
      <c r="EV21" s="9"/>
      <c r="EW21" s="9"/>
      <c r="EX21" s="9" t="s">
        <v>37</v>
      </c>
      <c r="EZ21" s="448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79"/>
      <c r="FL21" s="379"/>
      <c r="FM21" s="449"/>
    </row>
    <row r="22" spans="1:169" s="8" customFormat="1" ht="11.1" customHeight="1" thickBot="1" x14ac:dyDescent="0.25"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T22" s="9"/>
      <c r="EU22" s="9"/>
      <c r="EV22" s="9"/>
      <c r="EW22" s="9"/>
      <c r="EX22" s="9" t="s">
        <v>38</v>
      </c>
      <c r="EZ22" s="450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451"/>
      <c r="FL22" s="451"/>
      <c r="FM22" s="452"/>
    </row>
    <row r="23" spans="1:169" s="8" customFormat="1" ht="6" customHeight="1" thickBot="1" x14ac:dyDescent="0.25">
      <c r="A23" s="2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T23" s="9"/>
      <c r="EU23" s="9"/>
      <c r="EV23" s="9"/>
      <c r="EW23" s="9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</row>
    <row r="24" spans="1:169" s="8" customFormat="1" ht="10.5" customHeight="1" x14ac:dyDescent="0.2">
      <c r="A24" s="453" t="s">
        <v>39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8" t="s">
        <v>40</v>
      </c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8" t="s">
        <v>41</v>
      </c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454" t="s">
        <v>42</v>
      </c>
      <c r="BU24" s="455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5"/>
      <c r="CK24" s="455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5"/>
      <c r="DD24" s="455"/>
      <c r="DE24" s="456"/>
      <c r="DF24" s="457" t="s">
        <v>80</v>
      </c>
      <c r="DG24" s="458"/>
      <c r="DH24" s="369" t="s">
        <v>43</v>
      </c>
      <c r="DI24" s="369"/>
      <c r="DJ24" s="369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69"/>
      <c r="ED24" s="369"/>
      <c r="EE24" s="369"/>
      <c r="EF24" s="369"/>
      <c r="EG24" s="369"/>
      <c r="EH24" s="369"/>
      <c r="EI24" s="369"/>
      <c r="EJ24" s="369"/>
      <c r="EK24" s="369"/>
      <c r="EL24" s="369"/>
      <c r="EM24" s="369"/>
      <c r="EN24" s="369"/>
      <c r="EO24" s="369"/>
      <c r="EP24" s="369"/>
      <c r="EQ24" s="369"/>
      <c r="ER24" s="369"/>
      <c r="ES24" s="369"/>
      <c r="ET24" s="369"/>
      <c r="EU24" s="369"/>
      <c r="EV24" s="369"/>
      <c r="EW24" s="369"/>
      <c r="EX24" s="369"/>
      <c r="EY24" s="369"/>
      <c r="EZ24" s="369"/>
      <c r="FA24" s="369"/>
      <c r="FB24" s="369"/>
      <c r="FC24" s="369"/>
      <c r="FD24" s="369"/>
      <c r="FE24" s="369"/>
      <c r="FF24" s="369"/>
      <c r="FG24" s="369"/>
      <c r="FH24" s="369"/>
      <c r="FI24" s="369"/>
      <c r="FJ24" s="369"/>
      <c r="FK24" s="369"/>
      <c r="FL24" s="369"/>
      <c r="FM24" s="463"/>
    </row>
    <row r="25" spans="1:169" s="8" customFormat="1" ht="10.5" customHeight="1" x14ac:dyDescent="0.2">
      <c r="A25" s="435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70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70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437" t="s">
        <v>44</v>
      </c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438"/>
      <c r="DF25" s="459"/>
      <c r="DG25" s="460"/>
      <c r="DH25" s="366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/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/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66"/>
      <c r="FL25" s="366"/>
      <c r="FM25" s="433"/>
    </row>
    <row r="26" spans="1:169" s="8" customFormat="1" ht="10.5" customHeight="1" x14ac:dyDescent="0.2">
      <c r="A26" s="435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22"/>
      <c r="CN26" s="9" t="s">
        <v>45</v>
      </c>
      <c r="CO26" s="439" t="s">
        <v>93</v>
      </c>
      <c r="CP26" s="439"/>
      <c r="CQ26" s="439"/>
      <c r="CR26" s="8" t="s">
        <v>8</v>
      </c>
      <c r="DE26" s="23"/>
      <c r="DF26" s="459"/>
      <c r="DG26" s="460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366"/>
      <c r="EY26" s="366"/>
      <c r="EZ26" s="366"/>
      <c r="FA26" s="366"/>
      <c r="FB26" s="366"/>
      <c r="FC26" s="366"/>
      <c r="FD26" s="366"/>
      <c r="FE26" s="366"/>
      <c r="FF26" s="366"/>
      <c r="FG26" s="366"/>
      <c r="FH26" s="366"/>
      <c r="FI26" s="366"/>
      <c r="FJ26" s="366"/>
      <c r="FK26" s="366"/>
      <c r="FL26" s="366"/>
      <c r="FM26" s="433"/>
    </row>
    <row r="27" spans="1:169" s="8" customFormat="1" ht="3" customHeight="1" x14ac:dyDescent="0.2">
      <c r="A27" s="435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6"/>
      <c r="DF27" s="461"/>
      <c r="DG27" s="462"/>
      <c r="DH27" s="366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6"/>
      <c r="FL27" s="366"/>
      <c r="FM27" s="433"/>
    </row>
    <row r="28" spans="1:169" s="8" customFormat="1" ht="11.1" customHeight="1" x14ac:dyDescent="0.2">
      <c r="A28" s="43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 t="s">
        <v>46</v>
      </c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 t="s">
        <v>47</v>
      </c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9" t="s">
        <v>46</v>
      </c>
      <c r="DG28" s="39" t="s">
        <v>47</v>
      </c>
      <c r="DH28" s="366" t="s">
        <v>48</v>
      </c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/>
      <c r="EJ28" s="366"/>
      <c r="EK28" s="366" t="s">
        <v>49</v>
      </c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/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366"/>
      <c r="FL28" s="366"/>
      <c r="FM28" s="433"/>
    </row>
    <row r="29" spans="1:169" s="8" customFormat="1" ht="11.1" customHeight="1" x14ac:dyDescent="0.2">
      <c r="A29" s="435">
        <v>1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71">
        <v>2</v>
      </c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>
        <v>3</v>
      </c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436">
        <v>4</v>
      </c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>
        <v>5</v>
      </c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1"/>
      <c r="CV29" s="371"/>
      <c r="CW29" s="371"/>
      <c r="CX29" s="371"/>
      <c r="CY29" s="371"/>
      <c r="CZ29" s="371"/>
      <c r="DA29" s="371"/>
      <c r="DB29" s="371"/>
      <c r="DC29" s="371"/>
      <c r="DD29" s="371"/>
      <c r="DE29" s="371"/>
      <c r="DF29" s="40">
        <v>6</v>
      </c>
      <c r="DG29" s="40">
        <v>7</v>
      </c>
      <c r="DH29" s="366">
        <v>8</v>
      </c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>
        <v>9</v>
      </c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366"/>
      <c r="FL29" s="366"/>
      <c r="FM29" s="433"/>
    </row>
    <row r="30" spans="1:169" s="8" customFormat="1" ht="23.25" customHeight="1" x14ac:dyDescent="0.2">
      <c r="A30" s="383" t="s">
        <v>23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5"/>
      <c r="AX30" s="372" t="s">
        <v>75</v>
      </c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424">
        <v>310</v>
      </c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/>
      <c r="CU30" s="428"/>
      <c r="CV30" s="428"/>
      <c r="CW30" s="428"/>
      <c r="CX30" s="428"/>
      <c r="CY30" s="428"/>
      <c r="CZ30" s="428"/>
      <c r="DA30" s="428"/>
      <c r="DB30" s="428"/>
      <c r="DC30" s="428"/>
      <c r="DD30" s="428"/>
      <c r="DE30" s="428"/>
      <c r="DF30" s="38"/>
      <c r="DG30" s="38"/>
      <c r="DH30" s="428" t="e">
        <f>#REF!</f>
        <v>#REF!</v>
      </c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 t="e">
        <f t="shared" ref="EK30:EK35" si="0">DH30</f>
        <v>#REF!</v>
      </c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428"/>
      <c r="EX30" s="428"/>
      <c r="EY30" s="428"/>
      <c r="EZ30" s="428"/>
      <c r="FA30" s="428"/>
      <c r="FB30" s="428"/>
      <c r="FC30" s="428"/>
      <c r="FD30" s="428"/>
      <c r="FE30" s="428"/>
      <c r="FF30" s="428"/>
      <c r="FG30" s="428"/>
      <c r="FH30" s="428"/>
      <c r="FI30" s="428"/>
      <c r="FJ30" s="428"/>
      <c r="FK30" s="428"/>
      <c r="FL30" s="428"/>
      <c r="FM30" s="429"/>
    </row>
    <row r="31" spans="1:169" s="81" customFormat="1" ht="24.75" customHeight="1" x14ac:dyDescent="0.2">
      <c r="A31" s="383" t="s">
        <v>94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5"/>
      <c r="AX31" s="372" t="s">
        <v>79</v>
      </c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530" t="e">
        <f>#REF!</f>
        <v>#REF!</v>
      </c>
      <c r="BJ31" s="531"/>
      <c r="BK31" s="531"/>
      <c r="BL31" s="531"/>
      <c r="BM31" s="531"/>
      <c r="BN31" s="531"/>
      <c r="BO31" s="531"/>
      <c r="BP31" s="531"/>
      <c r="BQ31" s="531"/>
      <c r="BR31" s="531"/>
      <c r="BS31" s="532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8"/>
      <c r="CX31" s="428"/>
      <c r="CY31" s="428"/>
      <c r="CZ31" s="428"/>
      <c r="DA31" s="428"/>
      <c r="DB31" s="428"/>
      <c r="DC31" s="428"/>
      <c r="DD31" s="428"/>
      <c r="DE31" s="428"/>
      <c r="DF31" s="82"/>
      <c r="DG31" s="82"/>
      <c r="DH31" s="428" t="e">
        <f>#REF!</f>
        <v>#REF!</v>
      </c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8"/>
      <c r="DV31" s="428"/>
      <c r="DW31" s="428"/>
      <c r="DX31" s="428"/>
      <c r="DY31" s="428"/>
      <c r="DZ31" s="428"/>
      <c r="EA31" s="428"/>
      <c r="EB31" s="428"/>
      <c r="EC31" s="428"/>
      <c r="ED31" s="428"/>
      <c r="EE31" s="428"/>
      <c r="EF31" s="428"/>
      <c r="EG31" s="428"/>
      <c r="EH31" s="428"/>
      <c r="EI31" s="428"/>
      <c r="EJ31" s="428"/>
      <c r="EK31" s="428" t="e">
        <f t="shared" si="0"/>
        <v>#REF!</v>
      </c>
      <c r="EL31" s="428"/>
      <c r="EM31" s="428"/>
      <c r="EN31" s="428"/>
      <c r="EO31" s="428"/>
      <c r="EP31" s="428"/>
      <c r="EQ31" s="428"/>
      <c r="ER31" s="428"/>
      <c r="ES31" s="428"/>
      <c r="ET31" s="428"/>
      <c r="EU31" s="428"/>
      <c r="EV31" s="428"/>
      <c r="EW31" s="428"/>
      <c r="EX31" s="428"/>
      <c r="EY31" s="428"/>
      <c r="EZ31" s="428"/>
      <c r="FA31" s="428"/>
      <c r="FB31" s="428"/>
      <c r="FC31" s="428"/>
      <c r="FD31" s="428"/>
      <c r="FE31" s="428"/>
      <c r="FF31" s="428"/>
      <c r="FG31" s="428"/>
      <c r="FH31" s="428"/>
      <c r="FI31" s="428"/>
      <c r="FJ31" s="428"/>
      <c r="FK31" s="428"/>
      <c r="FL31" s="428"/>
      <c r="FM31" s="429"/>
    </row>
    <row r="32" spans="1:169" s="8" customFormat="1" ht="16.5" customHeight="1" x14ac:dyDescent="0.2">
      <c r="A32" s="383" t="s">
        <v>74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5"/>
      <c r="AX32" s="372" t="s">
        <v>76</v>
      </c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86" t="e">
        <f>#REF!</f>
        <v>#REF!</v>
      </c>
      <c r="BJ32" s="387"/>
      <c r="BK32" s="387"/>
      <c r="BL32" s="387"/>
      <c r="BM32" s="387"/>
      <c r="BN32" s="387"/>
      <c r="BO32" s="387"/>
      <c r="BP32" s="387"/>
      <c r="BQ32" s="387"/>
      <c r="BR32" s="387"/>
      <c r="BS32" s="388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8"/>
      <c r="DB32" s="428"/>
      <c r="DC32" s="428"/>
      <c r="DD32" s="428"/>
      <c r="DE32" s="428"/>
      <c r="DF32" s="38"/>
      <c r="DG32" s="38"/>
      <c r="DH32" s="428" t="e">
        <f>#REF!</f>
        <v>#REF!</v>
      </c>
      <c r="DI32" s="428"/>
      <c r="DJ32" s="428"/>
      <c r="DK32" s="428"/>
      <c r="DL32" s="428"/>
      <c r="DM32" s="428"/>
      <c r="DN32" s="428"/>
      <c r="DO32" s="428"/>
      <c r="DP32" s="428"/>
      <c r="DQ32" s="428"/>
      <c r="DR32" s="428"/>
      <c r="DS32" s="428"/>
      <c r="DT32" s="428"/>
      <c r="DU32" s="428"/>
      <c r="DV32" s="428"/>
      <c r="DW32" s="428"/>
      <c r="DX32" s="428"/>
      <c r="DY32" s="428"/>
      <c r="DZ32" s="428"/>
      <c r="EA32" s="428"/>
      <c r="EB32" s="428"/>
      <c r="EC32" s="428"/>
      <c r="ED32" s="428"/>
      <c r="EE32" s="428"/>
      <c r="EF32" s="428"/>
      <c r="EG32" s="428"/>
      <c r="EH32" s="428"/>
      <c r="EI32" s="428"/>
      <c r="EJ32" s="428"/>
      <c r="EK32" s="428" t="e">
        <f t="shared" si="0"/>
        <v>#REF!</v>
      </c>
      <c r="EL32" s="428"/>
      <c r="EM32" s="428"/>
      <c r="EN32" s="428"/>
      <c r="EO32" s="428"/>
      <c r="EP32" s="428"/>
      <c r="EQ32" s="428"/>
      <c r="ER32" s="428"/>
      <c r="ES32" s="428"/>
      <c r="ET32" s="428"/>
      <c r="EU32" s="428"/>
      <c r="EV32" s="428"/>
      <c r="EW32" s="428"/>
      <c r="EX32" s="428"/>
      <c r="EY32" s="428"/>
      <c r="EZ32" s="428"/>
      <c r="FA32" s="428"/>
      <c r="FB32" s="428"/>
      <c r="FC32" s="428"/>
      <c r="FD32" s="428"/>
      <c r="FE32" s="428"/>
      <c r="FF32" s="428"/>
      <c r="FG32" s="428"/>
      <c r="FH32" s="428"/>
      <c r="FI32" s="428"/>
      <c r="FJ32" s="428"/>
      <c r="FK32" s="428"/>
      <c r="FL32" s="428"/>
      <c r="FM32" s="429"/>
    </row>
    <row r="33" spans="1:169" s="8" customFormat="1" ht="12.75" customHeight="1" x14ac:dyDescent="0.2">
      <c r="A33" s="383" t="s">
        <v>74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5"/>
      <c r="AX33" s="372" t="s">
        <v>76</v>
      </c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86">
        <v>340</v>
      </c>
      <c r="BJ33" s="387"/>
      <c r="BK33" s="387"/>
      <c r="BL33" s="387"/>
      <c r="BM33" s="387"/>
      <c r="BN33" s="387"/>
      <c r="BO33" s="387"/>
      <c r="BP33" s="387"/>
      <c r="BQ33" s="387"/>
      <c r="BR33" s="387"/>
      <c r="BS33" s="388"/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38"/>
      <c r="DG33" s="38"/>
      <c r="DH33" s="428" t="e">
        <f>#REF!</f>
        <v>#REF!</v>
      </c>
      <c r="DI33" s="428"/>
      <c r="DJ33" s="428"/>
      <c r="DK33" s="428"/>
      <c r="DL33" s="428"/>
      <c r="DM33" s="428"/>
      <c r="DN33" s="428"/>
      <c r="DO33" s="428"/>
      <c r="DP33" s="428"/>
      <c r="DQ33" s="428"/>
      <c r="DR33" s="428"/>
      <c r="DS33" s="428"/>
      <c r="DT33" s="428"/>
      <c r="DU33" s="428"/>
      <c r="DV33" s="428"/>
      <c r="DW33" s="428"/>
      <c r="DX33" s="428"/>
      <c r="DY33" s="428"/>
      <c r="DZ33" s="428"/>
      <c r="EA33" s="428"/>
      <c r="EB33" s="428"/>
      <c r="EC33" s="428"/>
      <c r="ED33" s="428"/>
      <c r="EE33" s="428"/>
      <c r="EF33" s="428"/>
      <c r="EG33" s="428"/>
      <c r="EH33" s="428"/>
      <c r="EI33" s="428"/>
      <c r="EJ33" s="428"/>
      <c r="EK33" s="428" t="e">
        <f t="shared" si="0"/>
        <v>#REF!</v>
      </c>
      <c r="EL33" s="428"/>
      <c r="EM33" s="428"/>
      <c r="EN33" s="428"/>
      <c r="EO33" s="428"/>
      <c r="EP33" s="428"/>
      <c r="EQ33" s="428"/>
      <c r="ER33" s="428"/>
      <c r="ES33" s="428"/>
      <c r="ET33" s="428"/>
      <c r="EU33" s="428"/>
      <c r="EV33" s="428"/>
      <c r="EW33" s="428"/>
      <c r="EX33" s="428"/>
      <c r="EY33" s="428"/>
      <c r="EZ33" s="428"/>
      <c r="FA33" s="428"/>
      <c r="FB33" s="428"/>
      <c r="FC33" s="428"/>
      <c r="FD33" s="428"/>
      <c r="FE33" s="428"/>
      <c r="FF33" s="428"/>
      <c r="FG33" s="428"/>
      <c r="FH33" s="428"/>
      <c r="FI33" s="428"/>
      <c r="FJ33" s="428"/>
      <c r="FK33" s="428"/>
      <c r="FL33" s="428"/>
      <c r="FM33" s="429"/>
    </row>
    <row r="34" spans="1:169" s="83" customFormat="1" ht="60.75" customHeight="1" x14ac:dyDescent="0.2">
      <c r="A34" s="383" t="s">
        <v>97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5"/>
      <c r="AX34" s="372" t="s">
        <v>98</v>
      </c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86">
        <v>226</v>
      </c>
      <c r="BJ34" s="387"/>
      <c r="BK34" s="387"/>
      <c r="BL34" s="387"/>
      <c r="BM34" s="387"/>
      <c r="BN34" s="387"/>
      <c r="BO34" s="387"/>
      <c r="BP34" s="387"/>
      <c r="BQ34" s="387"/>
      <c r="BR34" s="387"/>
      <c r="BS34" s="388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  <c r="DB34" s="428"/>
      <c r="DC34" s="428"/>
      <c r="DD34" s="428"/>
      <c r="DE34" s="428"/>
      <c r="DF34" s="84"/>
      <c r="DG34" s="84"/>
      <c r="DH34" s="428" t="e">
        <f>#REF!</f>
        <v>#REF!</v>
      </c>
      <c r="DI34" s="428"/>
      <c r="DJ34" s="428"/>
      <c r="DK34" s="428"/>
      <c r="DL34" s="428"/>
      <c r="DM34" s="428"/>
      <c r="DN34" s="428"/>
      <c r="DO34" s="428"/>
      <c r="DP34" s="428"/>
      <c r="DQ34" s="428"/>
      <c r="DR34" s="428"/>
      <c r="DS34" s="428"/>
      <c r="DT34" s="428"/>
      <c r="DU34" s="428"/>
      <c r="DV34" s="428"/>
      <c r="DW34" s="428"/>
      <c r="DX34" s="428"/>
      <c r="DY34" s="428"/>
      <c r="DZ34" s="428"/>
      <c r="EA34" s="428"/>
      <c r="EB34" s="428"/>
      <c r="EC34" s="428"/>
      <c r="ED34" s="428"/>
      <c r="EE34" s="428"/>
      <c r="EF34" s="428"/>
      <c r="EG34" s="428"/>
      <c r="EH34" s="428"/>
      <c r="EI34" s="428"/>
      <c r="EJ34" s="428"/>
      <c r="EK34" s="428" t="e">
        <f t="shared" si="0"/>
        <v>#REF!</v>
      </c>
      <c r="EL34" s="428"/>
      <c r="EM34" s="428"/>
      <c r="EN34" s="428"/>
      <c r="EO34" s="428"/>
      <c r="EP34" s="428"/>
      <c r="EQ34" s="428"/>
      <c r="ER34" s="428"/>
      <c r="ES34" s="428"/>
      <c r="ET34" s="428"/>
      <c r="EU34" s="428"/>
      <c r="EV34" s="428"/>
      <c r="EW34" s="428"/>
      <c r="EX34" s="428"/>
      <c r="EY34" s="428"/>
      <c r="EZ34" s="428"/>
      <c r="FA34" s="428"/>
      <c r="FB34" s="428"/>
      <c r="FC34" s="428"/>
      <c r="FD34" s="428"/>
      <c r="FE34" s="428"/>
      <c r="FF34" s="428"/>
      <c r="FG34" s="428"/>
      <c r="FH34" s="428"/>
      <c r="FI34" s="428"/>
      <c r="FJ34" s="428"/>
      <c r="FK34" s="428"/>
      <c r="FL34" s="428"/>
      <c r="FM34" s="429"/>
    </row>
    <row r="35" spans="1:169" s="8" customFormat="1" ht="53.25" customHeight="1" x14ac:dyDescent="0.2">
      <c r="A35" s="383" t="s">
        <v>78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5"/>
      <c r="AX35" s="373" t="s">
        <v>77</v>
      </c>
      <c r="AY35" s="374"/>
      <c r="AZ35" s="374"/>
      <c r="BA35" s="374"/>
      <c r="BB35" s="374"/>
      <c r="BC35" s="374"/>
      <c r="BD35" s="374"/>
      <c r="BE35" s="374"/>
      <c r="BF35" s="374"/>
      <c r="BG35" s="374"/>
      <c r="BH35" s="375"/>
      <c r="BI35" s="386">
        <v>290</v>
      </c>
      <c r="BJ35" s="387"/>
      <c r="BK35" s="387"/>
      <c r="BL35" s="387"/>
      <c r="BM35" s="387"/>
      <c r="BN35" s="387"/>
      <c r="BO35" s="387"/>
      <c r="BP35" s="387"/>
      <c r="BQ35" s="387"/>
      <c r="BR35" s="387"/>
      <c r="BS35" s="388"/>
      <c r="BT35" s="389"/>
      <c r="BU35" s="390"/>
      <c r="BV35" s="390"/>
      <c r="BW35" s="390"/>
      <c r="BX35" s="390"/>
      <c r="BY35" s="390"/>
      <c r="BZ35" s="390"/>
      <c r="CA35" s="390"/>
      <c r="CB35" s="390"/>
      <c r="CC35" s="390"/>
      <c r="CD35" s="391"/>
      <c r="CE35" s="392"/>
      <c r="CF35" s="393"/>
      <c r="CG35" s="393"/>
      <c r="CH35" s="393"/>
      <c r="CI35" s="393"/>
      <c r="CJ35" s="393"/>
      <c r="CK35" s="393"/>
      <c r="CL35" s="393"/>
      <c r="CM35" s="393"/>
      <c r="CN35" s="393"/>
      <c r="CO35" s="393"/>
      <c r="CP35" s="393"/>
      <c r="CQ35" s="393"/>
      <c r="CR35" s="393"/>
      <c r="CS35" s="393"/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4"/>
      <c r="DF35" s="38"/>
      <c r="DG35" s="38"/>
      <c r="DH35" s="392" t="e">
        <f>#REF!</f>
        <v>#REF!</v>
      </c>
      <c r="DI35" s="393"/>
      <c r="DJ35" s="393"/>
      <c r="DK35" s="393"/>
      <c r="DL35" s="393"/>
      <c r="DM35" s="393"/>
      <c r="DN35" s="393"/>
      <c r="DO35" s="393"/>
      <c r="DP35" s="393"/>
      <c r="DQ35" s="393"/>
      <c r="DR35" s="393"/>
      <c r="DS35" s="393"/>
      <c r="DT35" s="393"/>
      <c r="DU35" s="393"/>
      <c r="DV35" s="393"/>
      <c r="DW35" s="393"/>
      <c r="DX35" s="393"/>
      <c r="DY35" s="393"/>
      <c r="DZ35" s="393"/>
      <c r="EA35" s="393"/>
      <c r="EB35" s="393"/>
      <c r="EC35" s="393"/>
      <c r="ED35" s="393"/>
      <c r="EE35" s="393"/>
      <c r="EF35" s="393"/>
      <c r="EG35" s="393"/>
      <c r="EH35" s="393"/>
      <c r="EI35" s="393"/>
      <c r="EJ35" s="394"/>
      <c r="EK35" s="392" t="e">
        <f t="shared" si="0"/>
        <v>#REF!</v>
      </c>
      <c r="EL35" s="393"/>
      <c r="EM35" s="393"/>
      <c r="EN35" s="393"/>
      <c r="EO35" s="393"/>
      <c r="EP35" s="393"/>
      <c r="EQ35" s="393"/>
      <c r="ER35" s="393"/>
      <c r="ES35" s="393"/>
      <c r="ET35" s="393"/>
      <c r="EU35" s="393"/>
      <c r="EV35" s="393"/>
      <c r="EW35" s="393"/>
      <c r="EX35" s="393"/>
      <c r="EY35" s="393"/>
      <c r="EZ35" s="393"/>
      <c r="FA35" s="393"/>
      <c r="FB35" s="393"/>
      <c r="FC35" s="393"/>
      <c r="FD35" s="393"/>
      <c r="FE35" s="393"/>
      <c r="FF35" s="393"/>
      <c r="FG35" s="393"/>
      <c r="FH35" s="393"/>
      <c r="FI35" s="393"/>
      <c r="FJ35" s="393"/>
      <c r="FK35" s="393"/>
      <c r="FL35" s="393"/>
      <c r="FM35" s="401"/>
    </row>
    <row r="36" spans="1:169" s="80" customFormat="1" ht="107.25" hidden="1" customHeight="1" x14ac:dyDescent="0.2">
      <c r="A36" s="383" t="s">
        <v>86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5"/>
      <c r="AX36" s="373" t="s">
        <v>85</v>
      </c>
      <c r="AY36" s="374"/>
      <c r="AZ36" s="374"/>
      <c r="BA36" s="374"/>
      <c r="BB36" s="374"/>
      <c r="BC36" s="374"/>
      <c r="BD36" s="374"/>
      <c r="BE36" s="374"/>
      <c r="BF36" s="374"/>
      <c r="BG36" s="374"/>
      <c r="BH36" s="375"/>
      <c r="BI36" s="386">
        <v>226</v>
      </c>
      <c r="BJ36" s="387"/>
      <c r="BK36" s="387"/>
      <c r="BL36" s="387"/>
      <c r="BM36" s="387"/>
      <c r="BN36" s="387"/>
      <c r="BO36" s="387"/>
      <c r="BP36" s="387"/>
      <c r="BQ36" s="387"/>
      <c r="BR36" s="387"/>
      <c r="BS36" s="388"/>
      <c r="BT36" s="389"/>
      <c r="BU36" s="390"/>
      <c r="BV36" s="390"/>
      <c r="BW36" s="390"/>
      <c r="BX36" s="390"/>
      <c r="BY36" s="390"/>
      <c r="BZ36" s="390"/>
      <c r="CA36" s="390"/>
      <c r="CB36" s="390"/>
      <c r="CC36" s="390"/>
      <c r="CD36" s="391"/>
      <c r="CE36" s="392"/>
      <c r="CF36" s="393"/>
      <c r="CG36" s="393"/>
      <c r="CH36" s="393"/>
      <c r="CI36" s="393"/>
      <c r="CJ36" s="393"/>
      <c r="CK36" s="393"/>
      <c r="CL36" s="393"/>
      <c r="CM36" s="393"/>
      <c r="CN36" s="393"/>
      <c r="CO36" s="393"/>
      <c r="CP36" s="393"/>
      <c r="CQ36" s="393"/>
      <c r="CR36" s="393"/>
      <c r="CS36" s="393"/>
      <c r="CT36" s="393"/>
      <c r="CU36" s="393"/>
      <c r="CV36" s="393"/>
      <c r="CW36" s="393"/>
      <c r="CX36" s="393"/>
      <c r="CY36" s="393"/>
      <c r="CZ36" s="393"/>
      <c r="DA36" s="393"/>
      <c r="DB36" s="393"/>
      <c r="DC36" s="393"/>
      <c r="DD36" s="393"/>
      <c r="DE36" s="394"/>
      <c r="DF36" s="79"/>
      <c r="DG36" s="79"/>
      <c r="DH36" s="392" t="e">
        <f>EK36</f>
        <v>#REF!</v>
      </c>
      <c r="DI36" s="393"/>
      <c r="DJ36" s="393"/>
      <c r="DK36" s="393"/>
      <c r="DL36" s="393"/>
      <c r="DM36" s="393"/>
      <c r="DN36" s="393"/>
      <c r="DO36" s="393"/>
      <c r="DP36" s="393"/>
      <c r="DQ36" s="393"/>
      <c r="DR36" s="393"/>
      <c r="DS36" s="393"/>
      <c r="DT36" s="393"/>
      <c r="DU36" s="393"/>
      <c r="DV36" s="393"/>
      <c r="DW36" s="393"/>
      <c r="DX36" s="393"/>
      <c r="DY36" s="393"/>
      <c r="DZ36" s="393"/>
      <c r="EA36" s="393"/>
      <c r="EB36" s="393"/>
      <c r="EC36" s="393"/>
      <c r="ED36" s="393"/>
      <c r="EE36" s="393"/>
      <c r="EF36" s="393"/>
      <c r="EG36" s="393"/>
      <c r="EH36" s="393"/>
      <c r="EI36" s="393"/>
      <c r="EJ36" s="401"/>
      <c r="EK36" s="392" t="e">
        <f>#REF!</f>
        <v>#REF!</v>
      </c>
      <c r="EL36" s="393"/>
      <c r="EM36" s="393"/>
      <c r="EN36" s="393"/>
      <c r="EO36" s="393"/>
      <c r="EP36" s="393"/>
      <c r="EQ36" s="393"/>
      <c r="ER36" s="393"/>
      <c r="ES36" s="393"/>
      <c r="ET36" s="393"/>
      <c r="EU36" s="393"/>
      <c r="EV36" s="393"/>
      <c r="EW36" s="393"/>
      <c r="EX36" s="393"/>
      <c r="EY36" s="393"/>
      <c r="EZ36" s="393"/>
      <c r="FA36" s="393"/>
      <c r="FB36" s="393"/>
      <c r="FC36" s="393"/>
      <c r="FD36" s="393"/>
      <c r="FE36" s="393"/>
      <c r="FF36" s="393"/>
      <c r="FG36" s="393"/>
      <c r="FH36" s="393"/>
      <c r="FI36" s="393"/>
      <c r="FJ36" s="393"/>
      <c r="FK36" s="393"/>
      <c r="FL36" s="393"/>
      <c r="FM36" s="401"/>
    </row>
    <row r="37" spans="1:169" s="8" customFormat="1" ht="38.25" hidden="1" customHeight="1" x14ac:dyDescent="0.2">
      <c r="A37" s="383" t="s">
        <v>81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5"/>
      <c r="AX37" s="373" t="s">
        <v>82</v>
      </c>
      <c r="AY37" s="374"/>
      <c r="AZ37" s="374"/>
      <c r="BA37" s="374"/>
      <c r="BB37" s="374"/>
      <c r="BC37" s="374"/>
      <c r="BD37" s="374"/>
      <c r="BE37" s="374"/>
      <c r="BF37" s="374"/>
      <c r="BG37" s="374"/>
      <c r="BH37" s="375"/>
      <c r="BI37" s="386">
        <v>290</v>
      </c>
      <c r="BJ37" s="387"/>
      <c r="BK37" s="387"/>
      <c r="BL37" s="387"/>
      <c r="BM37" s="387"/>
      <c r="BN37" s="387"/>
      <c r="BO37" s="387"/>
      <c r="BP37" s="387"/>
      <c r="BQ37" s="387"/>
      <c r="BR37" s="387"/>
      <c r="BS37" s="388"/>
      <c r="BT37" s="389"/>
      <c r="BU37" s="390"/>
      <c r="BV37" s="390"/>
      <c r="BW37" s="390"/>
      <c r="BX37" s="390"/>
      <c r="BY37" s="390"/>
      <c r="BZ37" s="390"/>
      <c r="CA37" s="390"/>
      <c r="CB37" s="390"/>
      <c r="CC37" s="390"/>
      <c r="CD37" s="391"/>
      <c r="CE37" s="392"/>
      <c r="CF37" s="393"/>
      <c r="CG37" s="393"/>
      <c r="CH37" s="393"/>
      <c r="CI37" s="393"/>
      <c r="CJ37" s="393"/>
      <c r="CK37" s="393"/>
      <c r="CL37" s="393"/>
      <c r="CM37" s="393"/>
      <c r="CN37" s="393"/>
      <c r="CO37" s="393"/>
      <c r="CP37" s="393"/>
      <c r="CQ37" s="393"/>
      <c r="CR37" s="393"/>
      <c r="CS37" s="393"/>
      <c r="CT37" s="393"/>
      <c r="CU37" s="393"/>
      <c r="CV37" s="393"/>
      <c r="CW37" s="393"/>
      <c r="CX37" s="393"/>
      <c r="CY37" s="393"/>
      <c r="CZ37" s="393"/>
      <c r="DA37" s="393"/>
      <c r="DB37" s="393"/>
      <c r="DC37" s="393"/>
      <c r="DD37" s="393"/>
      <c r="DE37" s="394"/>
      <c r="DF37" s="78"/>
      <c r="DG37" s="77"/>
      <c r="DH37" s="392" t="e">
        <f>#REF!</f>
        <v>#REF!</v>
      </c>
      <c r="DI37" s="393"/>
      <c r="DJ37" s="393"/>
      <c r="DK37" s="393"/>
      <c r="DL37" s="393"/>
      <c r="DM37" s="393"/>
      <c r="DN37" s="393"/>
      <c r="DO37" s="393"/>
      <c r="DP37" s="393"/>
      <c r="DQ37" s="393"/>
      <c r="DR37" s="393"/>
      <c r="DS37" s="393"/>
      <c r="DT37" s="393"/>
      <c r="DU37" s="393"/>
      <c r="DV37" s="393"/>
      <c r="DW37" s="393"/>
      <c r="DX37" s="393"/>
      <c r="DY37" s="393"/>
      <c r="DZ37" s="393"/>
      <c r="EA37" s="393"/>
      <c r="EB37" s="393"/>
      <c r="EC37" s="393"/>
      <c r="ED37" s="393"/>
      <c r="EE37" s="393"/>
      <c r="EF37" s="393"/>
      <c r="EG37" s="393"/>
      <c r="EH37" s="393"/>
      <c r="EI37" s="393"/>
      <c r="EJ37" s="394"/>
      <c r="EK37" s="392" t="e">
        <f>DH37</f>
        <v>#REF!</v>
      </c>
      <c r="EL37" s="393"/>
      <c r="EM37" s="393"/>
      <c r="EN37" s="393"/>
      <c r="EO37" s="393"/>
      <c r="EP37" s="393"/>
      <c r="EQ37" s="393"/>
      <c r="ER37" s="393"/>
      <c r="ES37" s="393"/>
      <c r="ET37" s="393"/>
      <c r="EU37" s="393"/>
      <c r="EV37" s="393"/>
      <c r="EW37" s="393"/>
      <c r="EX37" s="393"/>
      <c r="EY37" s="393"/>
      <c r="EZ37" s="393"/>
      <c r="FA37" s="393"/>
      <c r="FB37" s="393"/>
      <c r="FC37" s="393"/>
      <c r="FD37" s="393"/>
      <c r="FE37" s="393"/>
      <c r="FF37" s="393"/>
      <c r="FG37" s="393"/>
      <c r="FH37" s="393"/>
      <c r="FI37" s="393"/>
      <c r="FJ37" s="393"/>
      <c r="FK37" s="393"/>
      <c r="FL37" s="393"/>
      <c r="FM37" s="401"/>
    </row>
    <row r="38" spans="1:169" s="8" customFormat="1" thickBot="1" x14ac:dyDescent="0.25">
      <c r="BP38" s="15"/>
      <c r="BQ38" s="15"/>
      <c r="BR38" s="15"/>
      <c r="BS38" s="15"/>
      <c r="BT38" s="27"/>
      <c r="BU38" s="27"/>
      <c r="BV38" s="27"/>
      <c r="BW38" s="27"/>
      <c r="BX38" s="27"/>
      <c r="BY38" s="27"/>
      <c r="BZ38" s="27"/>
      <c r="CA38" s="27"/>
      <c r="CB38" s="27"/>
      <c r="CC38" s="28" t="s">
        <v>50</v>
      </c>
      <c r="CD38" s="15"/>
      <c r="CE38" s="402">
        <f>SUM(CE30:DE30)</f>
        <v>0</v>
      </c>
      <c r="CF38" s="403"/>
      <c r="CG38" s="403"/>
      <c r="CH38" s="403"/>
      <c r="CI38" s="403"/>
      <c r="CJ38" s="403"/>
      <c r="CK38" s="403"/>
      <c r="CL38" s="403"/>
      <c r="CM38" s="403"/>
      <c r="CN38" s="403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3"/>
      <c r="DA38" s="403"/>
      <c r="DB38" s="403"/>
      <c r="DC38" s="403"/>
      <c r="DD38" s="403"/>
      <c r="DE38" s="403"/>
      <c r="DF38" s="66"/>
      <c r="DG38" s="67"/>
      <c r="DH38" s="529" t="e">
        <f>SUM(DH30:EJ37)</f>
        <v>#REF!</v>
      </c>
      <c r="DI38" s="529"/>
      <c r="DJ38" s="529"/>
      <c r="DK38" s="529"/>
      <c r="DL38" s="529"/>
      <c r="DM38" s="529"/>
      <c r="DN38" s="529"/>
      <c r="DO38" s="529"/>
      <c r="DP38" s="529"/>
      <c r="DQ38" s="529"/>
      <c r="DR38" s="529"/>
      <c r="DS38" s="529"/>
      <c r="DT38" s="529"/>
      <c r="DU38" s="529"/>
      <c r="DV38" s="529"/>
      <c r="DW38" s="529"/>
      <c r="DX38" s="529"/>
      <c r="DY38" s="529"/>
      <c r="DZ38" s="529"/>
      <c r="EA38" s="529"/>
      <c r="EB38" s="529"/>
      <c r="EC38" s="529"/>
      <c r="ED38" s="529"/>
      <c r="EE38" s="529"/>
      <c r="EF38" s="529"/>
      <c r="EG38" s="529"/>
      <c r="EH38" s="529"/>
      <c r="EI38" s="529"/>
      <c r="EJ38" s="529"/>
      <c r="EK38" s="529" t="e">
        <f>SUM(EK30:FM37)</f>
        <v>#REF!</v>
      </c>
      <c r="EL38" s="529"/>
      <c r="EM38" s="529"/>
      <c r="EN38" s="529"/>
      <c r="EO38" s="529"/>
      <c r="EP38" s="529"/>
      <c r="EQ38" s="529"/>
      <c r="ER38" s="529"/>
      <c r="ES38" s="529"/>
      <c r="ET38" s="529"/>
      <c r="EU38" s="529"/>
      <c r="EV38" s="529"/>
      <c r="EW38" s="529"/>
      <c r="EX38" s="529"/>
      <c r="EY38" s="529"/>
      <c r="EZ38" s="529"/>
      <c r="FA38" s="529"/>
      <c r="FB38" s="529"/>
      <c r="FC38" s="529"/>
      <c r="FD38" s="529"/>
      <c r="FE38" s="529"/>
      <c r="FF38" s="529"/>
      <c r="FG38" s="529"/>
      <c r="FH38" s="529"/>
      <c r="FI38" s="529"/>
      <c r="FJ38" s="529"/>
      <c r="FK38" s="529"/>
      <c r="FL38" s="529"/>
      <c r="FM38" s="529"/>
    </row>
    <row r="39" spans="1:169" ht="5.0999999999999996" customHeight="1" thickBot="1" x14ac:dyDescent="0.25"/>
    <row r="40" spans="1:169" s="8" customFormat="1" ht="11.1" customHeight="1" x14ac:dyDescent="0.2">
      <c r="EV40" s="9"/>
      <c r="EW40" s="9"/>
      <c r="EX40" s="9" t="s">
        <v>51</v>
      </c>
      <c r="EZ40" s="405" t="s">
        <v>52</v>
      </c>
      <c r="FA40" s="406"/>
      <c r="FB40" s="406"/>
      <c r="FC40" s="406"/>
      <c r="FD40" s="406"/>
      <c r="FE40" s="406"/>
      <c r="FF40" s="406"/>
      <c r="FG40" s="406"/>
      <c r="FH40" s="406"/>
      <c r="FI40" s="406"/>
      <c r="FJ40" s="406"/>
      <c r="FK40" s="406"/>
      <c r="FL40" s="406"/>
      <c r="FM40" s="407"/>
    </row>
    <row r="41" spans="1:169" s="8" customFormat="1" ht="11.1" customHeight="1" thickBot="1" x14ac:dyDescent="0.25"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EV41" s="9"/>
      <c r="EW41" s="9"/>
      <c r="EX41" s="9" t="s">
        <v>53</v>
      </c>
      <c r="EZ41" s="408">
        <v>1</v>
      </c>
      <c r="FA41" s="409"/>
      <c r="FB41" s="409"/>
      <c r="FC41" s="409"/>
      <c r="FD41" s="409"/>
      <c r="FE41" s="409"/>
      <c r="FF41" s="409"/>
      <c r="FG41" s="409"/>
      <c r="FH41" s="409"/>
      <c r="FI41" s="409"/>
      <c r="FJ41" s="409"/>
      <c r="FK41" s="409"/>
      <c r="FL41" s="409"/>
      <c r="FM41" s="410"/>
    </row>
    <row r="42" spans="1:169" s="14" customFormat="1" ht="11.1" customHeight="1" x14ac:dyDescent="0.2"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169" s="8" customFormat="1" ht="11.2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1"/>
      <c r="FK43" s="11"/>
      <c r="FL43" s="11"/>
      <c r="FM43" s="11"/>
    </row>
    <row r="44" spans="1:169" s="8" customFormat="1" ht="11.1" customHeight="1" x14ac:dyDescent="0.2">
      <c r="A44" s="8" t="s">
        <v>2</v>
      </c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S44" s="528" t="s">
        <v>87</v>
      </c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5"/>
      <c r="EC44" s="15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1"/>
      <c r="FK44" s="11"/>
      <c r="FL44" s="11"/>
      <c r="FM44" s="11"/>
    </row>
    <row r="45" spans="1:169" s="14" customFormat="1" ht="9.75" customHeight="1" x14ac:dyDescent="0.2">
      <c r="T45" s="380" t="s">
        <v>5</v>
      </c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S45" s="380" t="s">
        <v>6</v>
      </c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1"/>
      <c r="EC45" s="31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1"/>
      <c r="FI45" s="31"/>
    </row>
    <row r="46" spans="1:169" s="14" customFormat="1" ht="9.75" customHeight="1" x14ac:dyDescent="0.2"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1"/>
      <c r="EC46" s="31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1"/>
      <c r="FI46" s="31"/>
    </row>
    <row r="47" spans="1:169" s="14" customFormat="1" ht="11.1" customHeight="1" thickBot="1" x14ac:dyDescent="0.25"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169" ht="11.1" customHeight="1" x14ac:dyDescent="0.2">
      <c r="A48" s="8" t="s">
        <v>68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CL48" s="395" t="s">
        <v>54</v>
      </c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6"/>
      <c r="DA48" s="396"/>
      <c r="DB48" s="396"/>
      <c r="DC48" s="396"/>
      <c r="DD48" s="396"/>
      <c r="DE48" s="396"/>
      <c r="DF48" s="396"/>
      <c r="DG48" s="396"/>
      <c r="DH48" s="396"/>
      <c r="DI48" s="396"/>
      <c r="DJ48" s="396"/>
      <c r="DK48" s="396"/>
      <c r="DL48" s="396"/>
      <c r="DM48" s="396"/>
      <c r="DN48" s="396"/>
      <c r="DO48" s="396"/>
      <c r="DP48" s="396"/>
      <c r="DQ48" s="396"/>
      <c r="DR48" s="396"/>
      <c r="DS48" s="396"/>
      <c r="DT48" s="396"/>
      <c r="DU48" s="396"/>
      <c r="DV48" s="396"/>
      <c r="DW48" s="396"/>
      <c r="DX48" s="396"/>
      <c r="DY48" s="396"/>
      <c r="DZ48" s="396"/>
      <c r="EA48" s="396"/>
      <c r="EB48" s="396"/>
      <c r="EC48" s="396"/>
      <c r="ED48" s="396"/>
      <c r="EE48" s="396"/>
      <c r="EF48" s="396"/>
      <c r="EG48" s="396"/>
      <c r="EH48" s="396"/>
      <c r="EI48" s="396"/>
      <c r="EJ48" s="396"/>
      <c r="EK48" s="396"/>
      <c r="EL48" s="396"/>
      <c r="EM48" s="396"/>
      <c r="EN48" s="396"/>
      <c r="EO48" s="396"/>
      <c r="EP48" s="396"/>
      <c r="EQ48" s="396"/>
      <c r="ER48" s="396"/>
      <c r="ES48" s="396"/>
      <c r="ET48" s="396"/>
      <c r="EU48" s="396"/>
      <c r="EV48" s="396"/>
      <c r="EW48" s="396"/>
      <c r="EX48" s="396"/>
      <c r="EY48" s="396"/>
      <c r="EZ48" s="396"/>
      <c r="FA48" s="396"/>
      <c r="FB48" s="396"/>
      <c r="FC48" s="396"/>
      <c r="FD48" s="396"/>
      <c r="FE48" s="396"/>
      <c r="FF48" s="396"/>
      <c r="FG48" s="396"/>
      <c r="FH48" s="396"/>
      <c r="FI48" s="396"/>
      <c r="FJ48" s="396"/>
      <c r="FK48" s="396"/>
      <c r="FL48" s="396"/>
      <c r="FM48" s="397"/>
    </row>
    <row r="49" spans="1:169" ht="11.1" customHeight="1" x14ac:dyDescent="0.2">
      <c r="A49" s="19" t="s">
        <v>69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CL49" s="398" t="s">
        <v>55</v>
      </c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/>
      <c r="DF49" s="399"/>
      <c r="DG49" s="399"/>
      <c r="DH49" s="399"/>
      <c r="DI49" s="399"/>
      <c r="DJ49" s="399"/>
      <c r="DK49" s="399"/>
      <c r="DL49" s="399"/>
      <c r="DM49" s="399"/>
      <c r="DN49" s="399"/>
      <c r="DO49" s="399"/>
      <c r="DP49" s="399"/>
      <c r="DQ49" s="399"/>
      <c r="DR49" s="399"/>
      <c r="DS49" s="399"/>
      <c r="DT49" s="399"/>
      <c r="DU49" s="399"/>
      <c r="DV49" s="399"/>
      <c r="DW49" s="399"/>
      <c r="DX49" s="399"/>
      <c r="DY49" s="399"/>
      <c r="DZ49" s="399"/>
      <c r="EA49" s="399"/>
      <c r="EB49" s="399"/>
      <c r="EC49" s="399"/>
      <c r="ED49" s="399"/>
      <c r="EE49" s="399"/>
      <c r="EF49" s="399"/>
      <c r="EG49" s="399"/>
      <c r="EH49" s="399"/>
      <c r="EI49" s="399"/>
      <c r="EJ49" s="399"/>
      <c r="EK49" s="399"/>
      <c r="EL49" s="399"/>
      <c r="EM49" s="399"/>
      <c r="EN49" s="399"/>
      <c r="EO49" s="399"/>
      <c r="EP49" s="399"/>
      <c r="EQ49" s="399"/>
      <c r="ER49" s="399"/>
      <c r="ES49" s="399"/>
      <c r="ET49" s="399"/>
      <c r="EU49" s="399"/>
      <c r="EV49" s="399"/>
      <c r="EW49" s="399"/>
      <c r="EX49" s="399"/>
      <c r="EY49" s="399"/>
      <c r="EZ49" s="399"/>
      <c r="FA49" s="399"/>
      <c r="FB49" s="399"/>
      <c r="FC49" s="399"/>
      <c r="FD49" s="399"/>
      <c r="FE49" s="399"/>
      <c r="FF49" s="399"/>
      <c r="FG49" s="399"/>
      <c r="FH49" s="399"/>
      <c r="FI49" s="399"/>
      <c r="FJ49" s="399"/>
      <c r="FK49" s="399"/>
      <c r="FL49" s="399"/>
      <c r="FM49" s="400"/>
    </row>
    <row r="50" spans="1:169" ht="11.1" customHeight="1" x14ac:dyDescent="0.2">
      <c r="A50" s="8" t="s">
        <v>70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8"/>
      <c r="AR50" s="8"/>
      <c r="AS50" s="527" t="s">
        <v>88</v>
      </c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CL50" s="32"/>
      <c r="CM50" s="8" t="s">
        <v>56</v>
      </c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33"/>
    </row>
    <row r="51" spans="1:169" ht="11.1" customHeight="1" x14ac:dyDescent="0.2">
      <c r="T51" s="380" t="s">
        <v>5</v>
      </c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S51" s="380" t="s">
        <v>6</v>
      </c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CL51" s="32"/>
      <c r="CM51" s="8" t="s">
        <v>57</v>
      </c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412"/>
      <c r="DB51" s="412"/>
      <c r="DC51" s="412"/>
      <c r="DD51" s="412"/>
      <c r="DE51" s="412"/>
      <c r="DF51" s="412"/>
      <c r="DG51" s="412"/>
      <c r="DH51" s="412"/>
      <c r="DI51" s="412"/>
      <c r="DJ51" s="412"/>
      <c r="DK51" s="412"/>
      <c r="DL51" s="412"/>
      <c r="DM51" s="412"/>
      <c r="DN51" s="412"/>
      <c r="DO51" s="412"/>
      <c r="DP51" s="412"/>
      <c r="DQ51" s="412"/>
      <c r="DR51" s="412"/>
      <c r="DS51" s="8"/>
      <c r="DT51" s="378"/>
      <c r="DU51" s="378"/>
      <c r="DV51" s="378"/>
      <c r="DW51" s="378"/>
      <c r="DX51" s="378"/>
      <c r="DY51" s="378"/>
      <c r="DZ51" s="378"/>
      <c r="EA51" s="378"/>
      <c r="EB51" s="378"/>
      <c r="EC51" s="378"/>
      <c r="ED51" s="378"/>
      <c r="EE51" s="8"/>
      <c r="EF51" s="378"/>
      <c r="EG51" s="378"/>
      <c r="EH51" s="378"/>
      <c r="EI51" s="378"/>
      <c r="EJ51" s="378"/>
      <c r="EK51" s="378"/>
      <c r="EL51" s="378"/>
      <c r="EM51" s="378"/>
      <c r="EN51" s="378"/>
      <c r="EO51" s="378"/>
      <c r="EP51" s="378"/>
      <c r="EQ51" s="378"/>
      <c r="ER51" s="378"/>
      <c r="ES51" s="378"/>
      <c r="ET51" s="378"/>
      <c r="EU51" s="378"/>
      <c r="EV51" s="378"/>
      <c r="EW51" s="378"/>
      <c r="EX51" s="378"/>
      <c r="EY51" s="8"/>
      <c r="EZ51" s="379"/>
      <c r="FA51" s="379"/>
      <c r="FB51" s="379"/>
      <c r="FC51" s="379"/>
      <c r="FD51" s="379"/>
      <c r="FE51" s="379"/>
      <c r="FF51" s="379"/>
      <c r="FG51" s="379"/>
      <c r="FH51" s="379"/>
      <c r="FI51" s="379"/>
      <c r="FJ51" s="379"/>
      <c r="FK51" s="379"/>
      <c r="FL51" s="8"/>
      <c r="FM51" s="33"/>
    </row>
    <row r="52" spans="1:169" ht="11.1" customHeight="1" x14ac:dyDescent="0.2">
      <c r="A52" s="8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CL52" s="32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380" t="s">
        <v>58</v>
      </c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14"/>
      <c r="DT52" s="380" t="s">
        <v>5</v>
      </c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14"/>
      <c r="EF52" s="380" t="s">
        <v>6</v>
      </c>
      <c r="EG52" s="380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80"/>
      <c r="ES52" s="380"/>
      <c r="ET52" s="380"/>
      <c r="EU52" s="380"/>
      <c r="EV52" s="380"/>
      <c r="EW52" s="380"/>
      <c r="EX52" s="380"/>
      <c r="EY52" s="14"/>
      <c r="EZ52" s="380" t="s">
        <v>59</v>
      </c>
      <c r="FA52" s="380"/>
      <c r="FB52" s="380"/>
      <c r="FC52" s="380"/>
      <c r="FD52" s="380"/>
      <c r="FE52" s="380"/>
      <c r="FF52" s="380"/>
      <c r="FG52" s="380"/>
      <c r="FH52" s="380"/>
      <c r="FI52" s="380"/>
      <c r="FJ52" s="380"/>
      <c r="FK52" s="380"/>
      <c r="FL52" s="14"/>
      <c r="FM52" s="33"/>
    </row>
    <row r="53" spans="1:169" ht="20.25" customHeight="1" x14ac:dyDescent="0.2">
      <c r="A53" s="8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T53" s="412" t="s">
        <v>95</v>
      </c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8"/>
      <c r="AW53" s="439" t="s">
        <v>96</v>
      </c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8"/>
      <c r="BP53" s="379" t="s">
        <v>71</v>
      </c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L53" s="32"/>
      <c r="CM53" s="413" t="s">
        <v>7</v>
      </c>
      <c r="CN53" s="413"/>
      <c r="CO53" s="379"/>
      <c r="CP53" s="379"/>
      <c r="CQ53" s="379"/>
      <c r="CR53" s="379"/>
      <c r="CS53" s="379"/>
      <c r="CT53" s="377" t="s">
        <v>7</v>
      </c>
      <c r="CU53" s="377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  <c r="DT53" s="379"/>
      <c r="DU53" s="413">
        <v>20</v>
      </c>
      <c r="DV53" s="413"/>
      <c r="DW53" s="413"/>
      <c r="DX53" s="413"/>
      <c r="DY53" s="376"/>
      <c r="DZ53" s="376"/>
      <c r="EA53" s="376"/>
      <c r="EB53" s="377" t="s">
        <v>8</v>
      </c>
      <c r="EC53" s="377"/>
      <c r="ED53" s="377"/>
      <c r="EF53" s="8"/>
      <c r="EG53" s="8"/>
      <c r="EH53" s="8"/>
      <c r="EI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33"/>
    </row>
    <row r="54" spans="1:169" s="14" customFormat="1" ht="11.1" customHeight="1" thickBot="1" x14ac:dyDescent="0.25">
      <c r="T54" s="380" t="s">
        <v>58</v>
      </c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K54" s="380" t="s">
        <v>5</v>
      </c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W54" s="380" t="s">
        <v>6</v>
      </c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P54" s="380" t="s">
        <v>59</v>
      </c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L54" s="34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6"/>
    </row>
    <row r="55" spans="1:169" s="8" customFormat="1" ht="11.1" customHeight="1" x14ac:dyDescent="0.2">
      <c r="A55" s="413" t="s">
        <v>7</v>
      </c>
      <c r="B55" s="413"/>
      <c r="C55" s="479" t="str">
        <f>CR6</f>
        <v>31</v>
      </c>
      <c r="D55" s="479"/>
      <c r="E55" s="479"/>
      <c r="F55" s="479"/>
      <c r="G55" s="479"/>
      <c r="H55" s="526" t="s">
        <v>7</v>
      </c>
      <c r="I55" s="526"/>
      <c r="J55" s="479" t="str">
        <f>CY6</f>
        <v xml:space="preserve">декабря </v>
      </c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524">
        <v>20</v>
      </c>
      <c r="AH55" s="524"/>
      <c r="AI55" s="524"/>
      <c r="AJ55" s="524"/>
      <c r="AK55" s="525" t="str">
        <f>EB6</f>
        <v>14</v>
      </c>
      <c r="AL55" s="525"/>
      <c r="AM55" s="525"/>
      <c r="AN55" s="365" t="s">
        <v>8</v>
      </c>
      <c r="AO55" s="365"/>
      <c r="AP55" s="365"/>
      <c r="AQ55" s="15"/>
      <c r="AR55" s="15"/>
      <c r="AS55" s="15"/>
      <c r="AT55" s="15"/>
      <c r="AU55" s="15"/>
    </row>
  </sheetData>
  <mergeCells count="160">
    <mergeCell ref="CR1:FM1"/>
    <mergeCell ref="CR2:FM2"/>
    <mergeCell ref="CR3:FM3"/>
    <mergeCell ref="CR4:DO4"/>
    <mergeCell ref="EC4:FM4"/>
    <mergeCell ref="AX33:BH33"/>
    <mergeCell ref="BI33:BS33"/>
    <mergeCell ref="BT33:CD33"/>
    <mergeCell ref="CE33:DE33"/>
    <mergeCell ref="DH33:EJ33"/>
    <mergeCell ref="DF24:DG27"/>
    <mergeCell ref="BT28:CD28"/>
    <mergeCell ref="CE28:DE28"/>
    <mergeCell ref="DH28:EJ28"/>
    <mergeCell ref="DH24:FM27"/>
    <mergeCell ref="EB6:ED6"/>
    <mergeCell ref="EE6:EG6"/>
    <mergeCell ref="B7:ER7"/>
    <mergeCell ref="CP6:CQ6"/>
    <mergeCell ref="CR6:CV6"/>
    <mergeCell ref="CW6:CX6"/>
    <mergeCell ref="BI24:BS28"/>
    <mergeCell ref="BT24:DE24"/>
    <mergeCell ref="CY6:DW6"/>
    <mergeCell ref="DX6:EA6"/>
    <mergeCell ref="CR5:DO5"/>
    <mergeCell ref="EC5:FM5"/>
    <mergeCell ref="EZ9:FM9"/>
    <mergeCell ref="AW10:BA10"/>
    <mergeCell ref="BB10:BF10"/>
    <mergeCell ref="BG10:BH10"/>
    <mergeCell ref="BI10:CE10"/>
    <mergeCell ref="CF10:CI10"/>
    <mergeCell ref="CJ10:CM10"/>
    <mergeCell ref="CN10:CP10"/>
    <mergeCell ref="EZ10:FM10"/>
    <mergeCell ref="A8:EX8"/>
    <mergeCell ref="A11:AE11"/>
    <mergeCell ref="EZ8:FM8"/>
    <mergeCell ref="BT25:DE25"/>
    <mergeCell ref="CO26:CQ26"/>
    <mergeCell ref="A29:AW29"/>
    <mergeCell ref="AX29:BH29"/>
    <mergeCell ref="BI29:BS29"/>
    <mergeCell ref="A30:AW30"/>
    <mergeCell ref="AX30:BH30"/>
    <mergeCell ref="BI30:BS30"/>
    <mergeCell ref="EZ11:FM12"/>
    <mergeCell ref="EZ13:FM15"/>
    <mergeCell ref="BG14:CL15"/>
    <mergeCell ref="AX16:EK16"/>
    <mergeCell ref="EZ16:FM16"/>
    <mergeCell ref="EK28:FM28"/>
    <mergeCell ref="EZ18:FM18"/>
    <mergeCell ref="AX19:EK20"/>
    <mergeCell ref="EZ19:FM21"/>
    <mergeCell ref="L22:BB22"/>
    <mergeCell ref="EZ17:FM17"/>
    <mergeCell ref="AX11:EK12"/>
    <mergeCell ref="AX17:EK18"/>
    <mergeCell ref="EZ22:FM22"/>
    <mergeCell ref="A24:AW28"/>
    <mergeCell ref="AX24:BH28"/>
    <mergeCell ref="EK29:FM29"/>
    <mergeCell ref="DH32:EJ32"/>
    <mergeCell ref="EK32:FM32"/>
    <mergeCell ref="EK30:FM30"/>
    <mergeCell ref="BT30:CD30"/>
    <mergeCell ref="CE30:DE30"/>
    <mergeCell ref="DH30:EJ30"/>
    <mergeCell ref="CE32:DE32"/>
    <mergeCell ref="A32:AW32"/>
    <mergeCell ref="AX32:BH32"/>
    <mergeCell ref="BI32:BS32"/>
    <mergeCell ref="BT29:CD29"/>
    <mergeCell ref="CE29:DE29"/>
    <mergeCell ref="DH29:EJ29"/>
    <mergeCell ref="A31:AW31"/>
    <mergeCell ref="AX31:BH31"/>
    <mergeCell ref="BI31:BS31"/>
    <mergeCell ref="BT31:CD31"/>
    <mergeCell ref="CE31:DE31"/>
    <mergeCell ref="DH31:EJ31"/>
    <mergeCell ref="EK31:FM31"/>
    <mergeCell ref="BT32:CD32"/>
    <mergeCell ref="CE35:DE35"/>
    <mergeCell ref="A36:AW36"/>
    <mergeCell ref="AX36:BH36"/>
    <mergeCell ref="BI36:BS36"/>
    <mergeCell ref="BT36:CD36"/>
    <mergeCell ref="CE36:DE36"/>
    <mergeCell ref="DH36:EJ36"/>
    <mergeCell ref="EK36:FM36"/>
    <mergeCell ref="A34:AW34"/>
    <mergeCell ref="AX34:BH34"/>
    <mergeCell ref="DU53:DX53"/>
    <mergeCell ref="CT53:CU53"/>
    <mergeCell ref="CV53:DT53"/>
    <mergeCell ref="A33:AW33"/>
    <mergeCell ref="EZ41:FM41"/>
    <mergeCell ref="DH38:EJ38"/>
    <mergeCell ref="EK38:FM38"/>
    <mergeCell ref="EZ40:FM40"/>
    <mergeCell ref="BI34:BS34"/>
    <mergeCell ref="BT34:CD34"/>
    <mergeCell ref="CE34:DE34"/>
    <mergeCell ref="DH34:EJ34"/>
    <mergeCell ref="EK34:FM34"/>
    <mergeCell ref="DY53:EA53"/>
    <mergeCell ref="CO53:CS53"/>
    <mergeCell ref="EB53:ED53"/>
    <mergeCell ref="EK37:FM37"/>
    <mergeCell ref="DH35:EJ35"/>
    <mergeCell ref="EK33:FM33"/>
    <mergeCell ref="EK35:FM35"/>
    <mergeCell ref="A35:AW35"/>
    <mergeCell ref="AX35:BH35"/>
    <mergeCell ref="BI35:BS35"/>
    <mergeCell ref="BT35:CD35"/>
    <mergeCell ref="EZ52:FK52"/>
    <mergeCell ref="BI37:BS37"/>
    <mergeCell ref="BT37:CD37"/>
    <mergeCell ref="DT51:ED51"/>
    <mergeCell ref="CL48:FM48"/>
    <mergeCell ref="CL49:FM49"/>
    <mergeCell ref="CE37:DE37"/>
    <mergeCell ref="DH37:EJ37"/>
    <mergeCell ref="EF52:EX52"/>
    <mergeCell ref="AS51:BV51"/>
    <mergeCell ref="DA52:DR52"/>
    <mergeCell ref="DT52:ED52"/>
    <mergeCell ref="AS45:BV45"/>
    <mergeCell ref="AS50:BV50"/>
    <mergeCell ref="EZ51:FK51"/>
    <mergeCell ref="DA51:DR51"/>
    <mergeCell ref="EF51:EX51"/>
    <mergeCell ref="AS44:BV44"/>
    <mergeCell ref="CE38:DE38"/>
    <mergeCell ref="AG55:AJ55"/>
    <mergeCell ref="AK55:AM55"/>
    <mergeCell ref="AN55:AP55"/>
    <mergeCell ref="CM53:CN53"/>
    <mergeCell ref="A37:AW37"/>
    <mergeCell ref="AX37:BH37"/>
    <mergeCell ref="T45:AP45"/>
    <mergeCell ref="T50:AP50"/>
    <mergeCell ref="T44:AP44"/>
    <mergeCell ref="BP54:CA54"/>
    <mergeCell ref="AK54:AU54"/>
    <mergeCell ref="AW54:BN54"/>
    <mergeCell ref="T53:AI53"/>
    <mergeCell ref="T54:AI54"/>
    <mergeCell ref="AK53:AU53"/>
    <mergeCell ref="AW53:BN53"/>
    <mergeCell ref="A55:B55"/>
    <mergeCell ref="C55:G55"/>
    <mergeCell ref="H55:I55"/>
    <mergeCell ref="J55:AF55"/>
    <mergeCell ref="T51:AP51"/>
    <mergeCell ref="BP53:CA53"/>
  </mergeCells>
  <phoneticPr fontId="20" type="noConversion"/>
  <pageMargins left="1.1811023622047245" right="0.39370078740157483" top="0.49" bottom="0.78740157480314965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G16"/>
  <sheetViews>
    <sheetView view="pageBreakPreview" topLeftCell="A13" zoomScaleNormal="100" zoomScaleSheetLayoutView="100" workbookViewId="0">
      <selection activeCell="D9" sqref="D9"/>
    </sheetView>
  </sheetViews>
  <sheetFormatPr defaultRowHeight="12.75" x14ac:dyDescent="0.2"/>
  <cols>
    <col min="1" max="1" width="4.85546875" style="5" customWidth="1"/>
    <col min="2" max="2" width="56.28515625" style="149" customWidth="1"/>
    <col min="3" max="3" width="3.42578125" style="6" customWidth="1"/>
    <col min="4" max="4" width="90" style="6" customWidth="1"/>
    <col min="5" max="16384" width="9.140625" style="6"/>
  </cols>
  <sheetData>
    <row r="1" spans="1:111" s="4" customFormat="1" ht="18.75" customHeight="1" x14ac:dyDescent="0.2">
      <c r="A1" s="73" t="s">
        <v>16</v>
      </c>
      <c r="B1" s="337" t="s">
        <v>17</v>
      </c>
      <c r="C1" s="337"/>
      <c r="D1" s="337"/>
    </row>
    <row r="2" spans="1:111" x14ac:dyDescent="0.2">
      <c r="A2" s="74"/>
      <c r="B2" s="147"/>
      <c r="C2" s="75"/>
      <c r="D2" s="75"/>
    </row>
    <row r="3" spans="1:111" ht="62.25" customHeight="1" x14ac:dyDescent="0.2">
      <c r="A3" s="153" t="s">
        <v>18</v>
      </c>
      <c r="B3" s="338" t="s">
        <v>19</v>
      </c>
      <c r="C3" s="338"/>
      <c r="D3" s="154" t="s">
        <v>212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1:111" ht="15.75" customHeight="1" x14ac:dyDescent="0.2">
      <c r="A4" s="340" t="s">
        <v>20</v>
      </c>
      <c r="B4" s="338" t="s">
        <v>21</v>
      </c>
      <c r="C4" s="338"/>
      <c r="D4" s="339" t="s">
        <v>213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</row>
    <row r="5" spans="1:111" ht="39" customHeight="1" x14ac:dyDescent="0.2">
      <c r="A5" s="341"/>
      <c r="B5" s="338"/>
      <c r="C5" s="338"/>
      <c r="D5" s="339"/>
    </row>
    <row r="6" spans="1:111" ht="105.75" customHeight="1" x14ac:dyDescent="0.2">
      <c r="A6" s="153" t="s">
        <v>22</v>
      </c>
      <c r="B6" s="338" t="s">
        <v>119</v>
      </c>
      <c r="C6" s="338"/>
      <c r="D6" s="154" t="s">
        <v>214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ht="144" customHeight="1" x14ac:dyDescent="0.2">
      <c r="A7" s="155" t="s">
        <v>122</v>
      </c>
      <c r="B7" s="338" t="s">
        <v>120</v>
      </c>
      <c r="C7" s="338"/>
      <c r="D7" s="158" t="s">
        <v>215</v>
      </c>
    </row>
    <row r="8" spans="1:111" ht="63" customHeight="1" x14ac:dyDescent="0.2">
      <c r="A8" s="155" t="s">
        <v>196</v>
      </c>
      <c r="B8" s="338" t="s">
        <v>121</v>
      </c>
      <c r="C8" s="338"/>
      <c r="D8" s="263" t="s">
        <v>295</v>
      </c>
    </row>
    <row r="9" spans="1:111" ht="31.5" customHeight="1" x14ac:dyDescent="0.2">
      <c r="A9" s="157" t="s">
        <v>195</v>
      </c>
      <c r="B9" s="338" t="s">
        <v>123</v>
      </c>
      <c r="C9" s="338"/>
      <c r="D9" s="156"/>
    </row>
    <row r="10" spans="1:111" ht="15.75" x14ac:dyDescent="0.2">
      <c r="A10" s="96"/>
      <c r="B10" s="148"/>
      <c r="C10" s="3"/>
      <c r="D10" s="76"/>
    </row>
    <row r="11" spans="1:111" ht="15.75" x14ac:dyDescent="0.2">
      <c r="A11" s="96"/>
      <c r="B11" s="148"/>
      <c r="C11" s="3"/>
      <c r="D11" s="76"/>
    </row>
    <row r="12" spans="1:111" ht="15.75" x14ac:dyDescent="0.2">
      <c r="A12" s="2"/>
      <c r="B12" s="148"/>
      <c r="C12" s="3"/>
      <c r="D12" s="6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</row>
    <row r="13" spans="1:111" x14ac:dyDescent="0.2">
      <c r="A13" s="74"/>
      <c r="B13" s="147"/>
      <c r="C13" s="75"/>
      <c r="D13" s="75"/>
    </row>
    <row r="14" spans="1:111" x14ac:dyDescent="0.2">
      <c r="A14" s="74"/>
      <c r="B14" s="147"/>
      <c r="C14" s="75"/>
      <c r="D14" s="75"/>
    </row>
    <row r="15" spans="1:111" x14ac:dyDescent="0.2">
      <c r="A15" s="74"/>
      <c r="B15" s="147"/>
      <c r="C15" s="75"/>
      <c r="D15" s="75"/>
    </row>
    <row r="16" spans="1:111" x14ac:dyDescent="0.2">
      <c r="A16" s="74"/>
      <c r="B16" s="147"/>
      <c r="C16" s="75"/>
      <c r="D16" s="75"/>
    </row>
  </sheetData>
  <mergeCells count="9">
    <mergeCell ref="B6:C6"/>
    <mergeCell ref="B7:C7"/>
    <mergeCell ref="B8:C8"/>
    <mergeCell ref="B9:C9"/>
    <mergeCell ref="B1:D1"/>
    <mergeCell ref="B3:C3"/>
    <mergeCell ref="B4:C5"/>
    <mergeCell ref="D4:D5"/>
    <mergeCell ref="A4:A5"/>
  </mergeCells>
  <phoneticPr fontId="7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6"/>
  <sheetViews>
    <sheetView view="pageBreakPreview" topLeftCell="A19" zoomScaleNormal="100" zoomScaleSheetLayoutView="100" workbookViewId="0">
      <selection activeCell="E32" sqref="E32"/>
    </sheetView>
  </sheetViews>
  <sheetFormatPr defaultColWidth="29" defaultRowHeight="21.75" customHeight="1" x14ac:dyDescent="0.2"/>
  <cols>
    <col min="1" max="1" width="6.7109375" style="194" customWidth="1"/>
    <col min="2" max="2" width="47.85546875" style="194" customWidth="1"/>
    <col min="3" max="16384" width="29" style="194"/>
  </cols>
  <sheetData>
    <row r="1" spans="1:7" ht="17.25" customHeight="1" x14ac:dyDescent="0.2">
      <c r="C1" s="195" t="s">
        <v>167</v>
      </c>
    </row>
    <row r="2" spans="1:7" ht="21.75" customHeight="1" x14ac:dyDescent="0.2">
      <c r="A2" s="344" t="s">
        <v>99</v>
      </c>
      <c r="B2" s="344"/>
      <c r="C2" s="344"/>
    </row>
    <row r="3" spans="1:7" ht="21.75" customHeight="1" x14ac:dyDescent="0.2">
      <c r="A3" s="344" t="s">
        <v>294</v>
      </c>
      <c r="B3" s="344"/>
      <c r="C3" s="344"/>
      <c r="D3" s="342" t="s">
        <v>165</v>
      </c>
      <c r="E3" s="342"/>
      <c r="F3" s="342"/>
      <c r="G3" s="342"/>
    </row>
    <row r="4" spans="1:7" ht="21.75" customHeight="1" x14ac:dyDescent="0.2">
      <c r="A4" s="344" t="s">
        <v>100</v>
      </c>
      <c r="B4" s="344"/>
      <c r="C4" s="344"/>
    </row>
    <row r="5" spans="1:7" ht="21.75" customHeight="1" x14ac:dyDescent="0.2">
      <c r="A5" s="196"/>
    </row>
    <row r="6" spans="1:7" ht="21.75" customHeight="1" x14ac:dyDescent="0.2">
      <c r="A6" s="197" t="s">
        <v>101</v>
      </c>
      <c r="B6" s="197" t="s">
        <v>0</v>
      </c>
      <c r="C6" s="197" t="s">
        <v>102</v>
      </c>
    </row>
    <row r="7" spans="1:7" ht="21.75" customHeight="1" x14ac:dyDescent="0.2">
      <c r="A7" s="197">
        <v>1</v>
      </c>
      <c r="B7" s="197">
        <v>2</v>
      </c>
      <c r="C7" s="197">
        <v>3</v>
      </c>
    </row>
    <row r="8" spans="1:7" ht="21.75" customHeight="1" x14ac:dyDescent="0.2">
      <c r="A8" s="127"/>
      <c r="B8" s="127" t="s">
        <v>103</v>
      </c>
      <c r="C8" s="198">
        <v>18458246.579999998</v>
      </c>
    </row>
    <row r="9" spans="1:7" ht="21.75" customHeight="1" x14ac:dyDescent="0.2">
      <c r="A9" s="343"/>
      <c r="B9" s="128" t="s">
        <v>104</v>
      </c>
      <c r="C9" s="198"/>
    </row>
    <row r="10" spans="1:7" ht="21.75" customHeight="1" x14ac:dyDescent="0.2">
      <c r="A10" s="343"/>
      <c r="B10" s="128" t="s">
        <v>105</v>
      </c>
      <c r="C10" s="198">
        <v>10564342.6</v>
      </c>
    </row>
    <row r="11" spans="1:7" ht="21.75" customHeight="1" x14ac:dyDescent="0.2">
      <c r="A11" s="343"/>
      <c r="B11" s="199" t="s">
        <v>61</v>
      </c>
      <c r="C11" s="198"/>
    </row>
    <row r="12" spans="1:7" ht="21.75" customHeight="1" x14ac:dyDescent="0.2">
      <c r="A12" s="343"/>
      <c r="B12" s="199" t="s">
        <v>106</v>
      </c>
      <c r="C12" s="198">
        <v>4157348.62</v>
      </c>
    </row>
    <row r="13" spans="1:7" ht="21.75" customHeight="1" x14ac:dyDescent="0.2">
      <c r="A13" s="127"/>
      <c r="B13" s="200" t="s">
        <v>107</v>
      </c>
      <c r="C13" s="198">
        <v>4631063.3499999996</v>
      </c>
    </row>
    <row r="14" spans="1:7" ht="21.75" customHeight="1" x14ac:dyDescent="0.2">
      <c r="A14" s="343"/>
      <c r="B14" s="199" t="s">
        <v>61</v>
      </c>
      <c r="C14" s="198"/>
    </row>
    <row r="15" spans="1:7" ht="21.75" customHeight="1" x14ac:dyDescent="0.2">
      <c r="A15" s="343"/>
      <c r="B15" s="199" t="s">
        <v>106</v>
      </c>
      <c r="C15" s="198">
        <v>564891.42000000004</v>
      </c>
    </row>
    <row r="16" spans="1:7" ht="21.75" customHeight="1" x14ac:dyDescent="0.2">
      <c r="A16" s="127"/>
      <c r="B16" s="127" t="s">
        <v>108</v>
      </c>
      <c r="C16" s="198">
        <v>641133.09</v>
      </c>
    </row>
    <row r="17" spans="1:3" ht="21.75" customHeight="1" x14ac:dyDescent="0.2">
      <c r="A17" s="343"/>
      <c r="B17" s="128" t="s">
        <v>104</v>
      </c>
      <c r="C17" s="198"/>
    </row>
    <row r="18" spans="1:3" ht="21.75" customHeight="1" x14ac:dyDescent="0.2">
      <c r="A18" s="343"/>
      <c r="B18" s="128" t="s">
        <v>109</v>
      </c>
      <c r="C18" s="198">
        <v>262206.09000000003</v>
      </c>
    </row>
    <row r="19" spans="1:3" ht="21.75" customHeight="1" x14ac:dyDescent="0.2">
      <c r="A19" s="343"/>
      <c r="B19" s="201" t="s">
        <v>61</v>
      </c>
      <c r="C19" s="198"/>
    </row>
    <row r="20" spans="1:3" ht="30" customHeight="1" x14ac:dyDescent="0.2">
      <c r="A20" s="343"/>
      <c r="B20" s="201" t="s">
        <v>110</v>
      </c>
      <c r="C20" s="198">
        <v>262206.09000000003</v>
      </c>
    </row>
    <row r="21" spans="1:3" ht="21.75" hidden="1" customHeight="1" x14ac:dyDescent="0.2">
      <c r="A21" s="127"/>
      <c r="B21" s="127"/>
      <c r="C21" s="198"/>
    </row>
    <row r="22" spans="1:3" ht="56.25" customHeight="1" x14ac:dyDescent="0.2">
      <c r="A22" s="127"/>
      <c r="B22" s="201" t="s">
        <v>111</v>
      </c>
      <c r="C22" s="198"/>
    </row>
    <row r="23" spans="1:3" ht="21.75" customHeight="1" x14ac:dyDescent="0.2">
      <c r="A23" s="127"/>
      <c r="B23" s="128" t="s">
        <v>112</v>
      </c>
      <c r="C23" s="198"/>
    </row>
    <row r="24" spans="1:3" ht="21.75" customHeight="1" x14ac:dyDescent="0.2">
      <c r="A24" s="127"/>
      <c r="B24" s="128" t="s">
        <v>113</v>
      </c>
      <c r="C24" s="198">
        <v>40383.79</v>
      </c>
    </row>
    <row r="25" spans="1:3" ht="21.75" customHeight="1" x14ac:dyDescent="0.2">
      <c r="A25" s="127"/>
      <c r="B25" s="128" t="s">
        <v>114</v>
      </c>
      <c r="C25" s="198">
        <v>338543.21</v>
      </c>
    </row>
    <row r="26" spans="1:3" ht="21.75" customHeight="1" x14ac:dyDescent="0.2">
      <c r="A26" s="127"/>
      <c r="B26" s="127" t="s">
        <v>115</v>
      </c>
      <c r="C26" s="198">
        <v>158327.19</v>
      </c>
    </row>
    <row r="27" spans="1:3" ht="21.75" customHeight="1" x14ac:dyDescent="0.2">
      <c r="A27" s="343"/>
      <c r="B27" s="128" t="s">
        <v>104</v>
      </c>
      <c r="C27" s="198"/>
    </row>
    <row r="28" spans="1:3" ht="21.75" customHeight="1" x14ac:dyDescent="0.2">
      <c r="A28" s="343"/>
      <c r="B28" s="128" t="s">
        <v>116</v>
      </c>
      <c r="C28" s="198"/>
    </row>
    <row r="29" spans="1:3" ht="21.75" customHeight="1" x14ac:dyDescent="0.2">
      <c r="A29" s="127"/>
      <c r="B29" s="128" t="s">
        <v>117</v>
      </c>
      <c r="C29" s="198">
        <v>158327.19</v>
      </c>
    </row>
    <row r="30" spans="1:3" ht="21.75" customHeight="1" x14ac:dyDescent="0.2">
      <c r="A30" s="343"/>
      <c r="B30" s="199" t="s">
        <v>61</v>
      </c>
      <c r="C30" s="198"/>
    </row>
    <row r="31" spans="1:3" ht="34.5" customHeight="1" x14ac:dyDescent="0.2">
      <c r="A31" s="343"/>
      <c r="B31" s="199" t="s">
        <v>118</v>
      </c>
      <c r="C31" s="198"/>
    </row>
    <row r="33" spans="1:3" ht="21.75" customHeight="1" x14ac:dyDescent="0.2">
      <c r="C33" s="203"/>
    </row>
    <row r="34" spans="1:3" ht="21.75" customHeight="1" x14ac:dyDescent="0.2">
      <c r="A34" s="202" t="s">
        <v>319</v>
      </c>
      <c r="C34" s="195" t="s">
        <v>320</v>
      </c>
    </row>
    <row r="35" spans="1:3" ht="21.75" customHeight="1" x14ac:dyDescent="0.2">
      <c r="C35" s="203"/>
    </row>
    <row r="36" spans="1:3" ht="21.75" customHeight="1" x14ac:dyDescent="0.2">
      <c r="A36" s="202" t="s">
        <v>273</v>
      </c>
      <c r="C36" s="195" t="s">
        <v>304</v>
      </c>
    </row>
  </sheetData>
  <mergeCells count="11">
    <mergeCell ref="D3:G3"/>
    <mergeCell ref="A30:A31"/>
    <mergeCell ref="A19:A20"/>
    <mergeCell ref="A27:A28"/>
    <mergeCell ref="A2:C2"/>
    <mergeCell ref="A3:C3"/>
    <mergeCell ref="A4:C4"/>
    <mergeCell ref="A17:A18"/>
    <mergeCell ref="A9:A10"/>
    <mergeCell ref="A11:A12"/>
    <mergeCell ref="A14:A15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4"/>
  <sheetViews>
    <sheetView view="pageBreakPreview" zoomScale="80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0" sqref="F10:I10"/>
    </sheetView>
  </sheetViews>
  <sheetFormatPr defaultRowHeight="15.75" x14ac:dyDescent="0.2"/>
  <cols>
    <col min="1" max="1" width="52.28515625" style="98" customWidth="1"/>
    <col min="2" max="2" width="8" style="125" customWidth="1"/>
    <col min="3" max="3" width="14" style="98" customWidth="1"/>
    <col min="4" max="4" width="19.5703125" style="98" customWidth="1"/>
    <col min="5" max="5" width="24.28515625" style="98" customWidth="1"/>
    <col min="6" max="6" width="30.5703125" style="98" customWidth="1"/>
    <col min="7" max="7" width="26.7109375" style="98" customWidth="1"/>
    <col min="8" max="8" width="25.7109375" style="98" customWidth="1"/>
    <col min="9" max="9" width="26.7109375" style="98" customWidth="1"/>
    <col min="10" max="10" width="18" style="98" customWidth="1"/>
    <col min="11" max="11" width="16.28515625" style="98" customWidth="1"/>
    <col min="12" max="12" width="17.28515625" style="98" bestFit="1" customWidth="1"/>
    <col min="13" max="16384" width="9.140625" style="98"/>
  </cols>
  <sheetData>
    <row r="1" spans="1:17" x14ac:dyDescent="0.2">
      <c r="K1" s="138" t="s">
        <v>168</v>
      </c>
    </row>
    <row r="2" spans="1:17" x14ac:dyDescent="0.2">
      <c r="A2" s="348" t="s">
        <v>201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7" x14ac:dyDescent="0.2">
      <c r="A3" s="99"/>
      <c r="C3" s="224"/>
      <c r="D3" s="224"/>
      <c r="E3" s="224"/>
      <c r="F3" s="99"/>
      <c r="G3" s="99"/>
      <c r="H3" s="99"/>
      <c r="I3" s="224"/>
      <c r="J3" s="224"/>
      <c r="K3" s="224"/>
    </row>
    <row r="4" spans="1:17" ht="51.75" customHeight="1" x14ac:dyDescent="0.2">
      <c r="A4" s="234"/>
      <c r="C4" s="186"/>
      <c r="D4" s="267">
        <f>E10+F10+G10+H10+J10+E38+J38-D19+I10</f>
        <v>0</v>
      </c>
      <c r="E4" s="267">
        <f>31094100+18353.81-E19</f>
        <v>0</v>
      </c>
      <c r="F4" s="267">
        <f>827400-F19</f>
        <v>0</v>
      </c>
      <c r="G4" s="267">
        <f>181800-G19</f>
        <v>0</v>
      </c>
      <c r="H4" s="267">
        <f>100000-H19</f>
        <v>0</v>
      </c>
      <c r="I4" s="267">
        <f>200000-I10</f>
        <v>0</v>
      </c>
      <c r="J4" s="267">
        <f>2791400-J19+222907.57+1362369+230670.78</f>
        <v>4.3655745685100555E-10</v>
      </c>
      <c r="K4" s="267">
        <f>220722.05+1593039.78-K19</f>
        <v>0</v>
      </c>
    </row>
    <row r="5" spans="1:17" ht="17.25" customHeight="1" x14ac:dyDescent="0.2">
      <c r="A5" s="352" t="s">
        <v>0</v>
      </c>
      <c r="B5" s="349" t="s">
        <v>124</v>
      </c>
      <c r="C5" s="349" t="s">
        <v>125</v>
      </c>
      <c r="D5" s="347" t="s">
        <v>126</v>
      </c>
      <c r="E5" s="347"/>
      <c r="F5" s="347"/>
      <c r="G5" s="347"/>
      <c r="H5" s="347"/>
      <c r="I5" s="347"/>
      <c r="J5" s="347"/>
      <c r="K5" s="347"/>
    </row>
    <row r="6" spans="1:17" ht="16.5" customHeight="1" x14ac:dyDescent="0.2">
      <c r="A6" s="353"/>
      <c r="B6" s="351"/>
      <c r="C6" s="351"/>
      <c r="D6" s="347" t="s">
        <v>50</v>
      </c>
      <c r="E6" s="347" t="s">
        <v>61</v>
      </c>
      <c r="F6" s="347"/>
      <c r="G6" s="347"/>
      <c r="H6" s="347"/>
      <c r="I6" s="347"/>
      <c r="J6" s="347"/>
      <c r="K6" s="347"/>
    </row>
    <row r="7" spans="1:17" ht="106.5" customHeight="1" x14ac:dyDescent="0.2">
      <c r="A7" s="353"/>
      <c r="B7" s="351"/>
      <c r="C7" s="351"/>
      <c r="D7" s="347"/>
      <c r="E7" s="347" t="s">
        <v>127</v>
      </c>
      <c r="F7" s="347" t="s">
        <v>197</v>
      </c>
      <c r="G7" s="349" t="s">
        <v>245</v>
      </c>
      <c r="H7" s="349" t="s">
        <v>243</v>
      </c>
      <c r="I7" s="349" t="s">
        <v>305</v>
      </c>
      <c r="J7" s="347" t="s">
        <v>129</v>
      </c>
      <c r="K7" s="347"/>
    </row>
    <row r="8" spans="1:17" ht="39" customHeight="1" x14ac:dyDescent="0.2">
      <c r="A8" s="354"/>
      <c r="B8" s="350"/>
      <c r="C8" s="350"/>
      <c r="D8" s="347"/>
      <c r="E8" s="347"/>
      <c r="F8" s="347"/>
      <c r="G8" s="350"/>
      <c r="H8" s="350"/>
      <c r="I8" s="350"/>
      <c r="J8" s="223" t="s">
        <v>130</v>
      </c>
      <c r="K8" s="97" t="s">
        <v>131</v>
      </c>
    </row>
    <row r="9" spans="1:17" ht="17.25" customHeight="1" x14ac:dyDescent="0.2">
      <c r="A9" s="130">
        <v>1</v>
      </c>
      <c r="B9" s="223">
        <v>2</v>
      </c>
      <c r="C9" s="223">
        <v>3</v>
      </c>
      <c r="D9" s="223">
        <v>4</v>
      </c>
      <c r="E9" s="223">
        <v>5</v>
      </c>
      <c r="F9" s="223">
        <v>6</v>
      </c>
      <c r="G9" s="223">
        <v>7</v>
      </c>
      <c r="H9" s="223">
        <v>8</v>
      </c>
      <c r="I9" s="223">
        <v>9</v>
      </c>
      <c r="J9" s="223">
        <v>10</v>
      </c>
      <c r="K9" s="223">
        <v>11</v>
      </c>
    </row>
    <row r="10" spans="1:17" ht="17.25" x14ac:dyDescent="0.3">
      <c r="A10" s="222" t="s">
        <v>132</v>
      </c>
      <c r="B10" s="223">
        <v>100</v>
      </c>
      <c r="C10" s="223" t="s">
        <v>1</v>
      </c>
      <c r="D10" s="103">
        <f>SUM(E10:J10)</f>
        <v>36787739.780000001</v>
      </c>
      <c r="E10" s="104">
        <f>E19-E38</f>
        <v>31094100</v>
      </c>
      <c r="F10" s="104">
        <f>F15</f>
        <v>827400</v>
      </c>
      <c r="G10" s="104">
        <f t="shared" ref="G10:H10" si="0">G15</f>
        <v>181800</v>
      </c>
      <c r="H10" s="104">
        <f t="shared" si="0"/>
        <v>100000</v>
      </c>
      <c r="I10" s="104">
        <v>200000</v>
      </c>
      <c r="J10" s="104">
        <f>J12</f>
        <v>4384439.7799999993</v>
      </c>
      <c r="K10" s="264">
        <f>K16</f>
        <v>1593039.78</v>
      </c>
      <c r="L10" s="135" t="s">
        <v>280</v>
      </c>
    </row>
    <row r="11" spans="1:17" ht="24" customHeight="1" x14ac:dyDescent="0.2">
      <c r="A11" s="222" t="s">
        <v>150</v>
      </c>
      <c r="B11" s="223">
        <v>110</v>
      </c>
      <c r="C11" s="223"/>
      <c r="D11" s="103"/>
      <c r="E11" s="118" t="s">
        <v>1</v>
      </c>
      <c r="F11" s="118" t="s">
        <v>1</v>
      </c>
      <c r="G11" s="118" t="s">
        <v>1</v>
      </c>
      <c r="H11" s="118" t="s">
        <v>1</v>
      </c>
      <c r="I11" s="118" t="s">
        <v>1</v>
      </c>
      <c r="J11" s="118"/>
      <c r="K11" s="130" t="s">
        <v>1</v>
      </c>
    </row>
    <row r="12" spans="1:17" ht="27" customHeight="1" x14ac:dyDescent="0.2">
      <c r="A12" s="222" t="s">
        <v>133</v>
      </c>
      <c r="B12" s="223">
        <v>120</v>
      </c>
      <c r="C12" s="223">
        <v>810</v>
      </c>
      <c r="D12" s="103">
        <f>SUM(E12:J12)</f>
        <v>4384439.7799999993</v>
      </c>
      <c r="E12" s="118" t="s">
        <v>1</v>
      </c>
      <c r="F12" s="118" t="s">
        <v>1</v>
      </c>
      <c r="G12" s="118" t="s">
        <v>1</v>
      </c>
      <c r="H12" s="118" t="s">
        <v>1</v>
      </c>
      <c r="I12" s="105"/>
      <c r="J12" s="104">
        <f>J19-J38</f>
        <v>4384439.7799999993</v>
      </c>
    </row>
    <row r="13" spans="1:17" s="102" customFormat="1" ht="31.5" x14ac:dyDescent="0.2">
      <c r="A13" s="222" t="s">
        <v>134</v>
      </c>
      <c r="B13" s="223">
        <v>130</v>
      </c>
      <c r="C13" s="223"/>
      <c r="D13" s="103"/>
      <c r="E13" s="118" t="s">
        <v>1</v>
      </c>
      <c r="F13" s="118" t="s">
        <v>1</v>
      </c>
      <c r="G13" s="118" t="s">
        <v>1</v>
      </c>
      <c r="H13" s="118" t="s">
        <v>1</v>
      </c>
      <c r="I13" s="118" t="s">
        <v>1</v>
      </c>
      <c r="J13" s="101"/>
      <c r="K13" s="130" t="s">
        <v>1</v>
      </c>
      <c r="L13" s="107"/>
      <c r="M13" s="107"/>
      <c r="N13" s="107"/>
      <c r="O13" s="107"/>
      <c r="P13" s="107" t="s">
        <v>200</v>
      </c>
      <c r="Q13" s="107"/>
    </row>
    <row r="14" spans="1:17" s="102" customFormat="1" ht="71.25" customHeight="1" x14ac:dyDescent="0.2">
      <c r="A14" s="222" t="s">
        <v>135</v>
      </c>
      <c r="B14" s="130">
        <v>140</v>
      </c>
      <c r="C14" s="130"/>
      <c r="D14" s="104"/>
      <c r="E14" s="118" t="s">
        <v>1</v>
      </c>
      <c r="F14" s="118" t="s">
        <v>1</v>
      </c>
      <c r="G14" s="118" t="s">
        <v>1</v>
      </c>
      <c r="H14" s="118" t="s">
        <v>1</v>
      </c>
      <c r="I14" s="118" t="s">
        <v>1</v>
      </c>
      <c r="J14" s="109"/>
      <c r="K14" s="130" t="s">
        <v>1</v>
      </c>
      <c r="L14" s="110"/>
      <c r="M14" s="110"/>
      <c r="N14" s="110"/>
      <c r="O14" s="110"/>
      <c r="P14" s="107"/>
      <c r="Q14" s="107"/>
    </row>
    <row r="15" spans="1:17" s="102" customFormat="1" x14ac:dyDescent="0.2">
      <c r="A15" s="222" t="s">
        <v>136</v>
      </c>
      <c r="B15" s="130">
        <v>150</v>
      </c>
      <c r="C15" s="117" t="s">
        <v>193</v>
      </c>
      <c r="D15" s="104">
        <f>SUM(E15:K15)</f>
        <v>1109200</v>
      </c>
      <c r="E15" s="118" t="s">
        <v>1</v>
      </c>
      <c r="F15" s="104">
        <f>F19</f>
        <v>827400</v>
      </c>
      <c r="G15" s="104">
        <f>G19</f>
        <v>181800</v>
      </c>
      <c r="H15" s="104">
        <f>H19</f>
        <v>100000</v>
      </c>
      <c r="I15" s="101"/>
      <c r="J15" s="130" t="s">
        <v>1</v>
      </c>
      <c r="K15" s="130" t="s">
        <v>1</v>
      </c>
      <c r="L15" s="107"/>
      <c r="M15" s="110"/>
      <c r="N15" s="107"/>
      <c r="O15" s="110"/>
      <c r="P15" s="107"/>
      <c r="Q15" s="107"/>
    </row>
    <row r="16" spans="1:17" s="113" customFormat="1" x14ac:dyDescent="0.2">
      <c r="A16" s="222" t="s">
        <v>137</v>
      </c>
      <c r="B16" s="130">
        <v>160</v>
      </c>
      <c r="C16" s="117" t="s">
        <v>192</v>
      </c>
      <c r="D16" s="104">
        <f>SUM(E16:K16)</f>
        <v>1593039.78</v>
      </c>
      <c r="E16" s="118" t="s">
        <v>1</v>
      </c>
      <c r="F16" s="118" t="s">
        <v>1</v>
      </c>
      <c r="G16" s="118" t="s">
        <v>1</v>
      </c>
      <c r="H16" s="118" t="s">
        <v>1</v>
      </c>
      <c r="I16" s="118" t="s">
        <v>1</v>
      </c>
      <c r="J16" s="100"/>
      <c r="K16" s="264">
        <f>K19-K38</f>
        <v>1593039.78</v>
      </c>
      <c r="L16" s="107"/>
      <c r="M16" s="110"/>
      <c r="N16" s="107"/>
      <c r="O16" s="110"/>
      <c r="P16" s="107"/>
      <c r="Q16" s="112"/>
    </row>
    <row r="17" spans="1:25" s="113" customFormat="1" ht="15.75" hidden="1" customHeight="1" x14ac:dyDescent="0.2">
      <c r="A17" s="222" t="s">
        <v>138</v>
      </c>
      <c r="B17" s="130"/>
      <c r="C17" s="111"/>
      <c r="D17" s="104">
        <f t="shared" ref="D17" si="1">SUM(E17:K17)</f>
        <v>0</v>
      </c>
      <c r="E17" s="118" t="s">
        <v>1</v>
      </c>
      <c r="F17" s="118" t="s">
        <v>1</v>
      </c>
      <c r="G17" s="118" t="s">
        <v>1</v>
      </c>
      <c r="H17" s="118" t="s">
        <v>1</v>
      </c>
      <c r="I17" s="118" t="s">
        <v>1</v>
      </c>
      <c r="J17" s="100"/>
      <c r="K17" s="108"/>
      <c r="L17" s="107"/>
      <c r="M17" s="110"/>
      <c r="N17" s="107"/>
      <c r="O17" s="110"/>
      <c r="P17" s="107"/>
      <c r="Q17" s="112"/>
    </row>
    <row r="18" spans="1:25" s="113" customFormat="1" ht="15.75" customHeight="1" x14ac:dyDescent="0.2">
      <c r="A18" s="222" t="s">
        <v>138</v>
      </c>
      <c r="B18" s="130">
        <v>180</v>
      </c>
      <c r="C18" s="117" t="s">
        <v>1</v>
      </c>
      <c r="D18" s="104"/>
      <c r="E18" s="118" t="s">
        <v>1</v>
      </c>
      <c r="F18" s="118" t="s">
        <v>1</v>
      </c>
      <c r="G18" s="118" t="s">
        <v>1</v>
      </c>
      <c r="H18" s="118" t="s">
        <v>1</v>
      </c>
      <c r="I18" s="118" t="s">
        <v>1</v>
      </c>
      <c r="J18" s="100"/>
      <c r="K18" s="130" t="s">
        <v>1</v>
      </c>
      <c r="L18" s="265">
        <f>J19-'[1]820'!$F$62</f>
        <v>3244978.3499999996</v>
      </c>
      <c r="M18" s="110"/>
      <c r="N18" s="107"/>
      <c r="O18" s="110"/>
      <c r="P18" s="107"/>
      <c r="Q18" s="112"/>
    </row>
    <row r="19" spans="1:25" s="134" customFormat="1" x14ac:dyDescent="0.2">
      <c r="A19" s="131" t="s">
        <v>139</v>
      </c>
      <c r="B19" s="132">
        <v>200</v>
      </c>
      <c r="C19" s="133" t="s">
        <v>1</v>
      </c>
      <c r="D19" s="225">
        <f>D20+D30+D31+D26</f>
        <v>37029001.160000004</v>
      </c>
      <c r="E19" s="225">
        <f>E20+E26+E31</f>
        <v>31112453.809999999</v>
      </c>
      <c r="F19" s="225">
        <f t="shared" ref="F19:K19" si="2">F20+F26+F31</f>
        <v>827400</v>
      </c>
      <c r="G19" s="225">
        <f t="shared" si="2"/>
        <v>181800</v>
      </c>
      <c r="H19" s="225">
        <f t="shared" si="2"/>
        <v>100000</v>
      </c>
      <c r="I19" s="225">
        <f t="shared" si="2"/>
        <v>200000</v>
      </c>
      <c r="J19" s="225">
        <f t="shared" si="2"/>
        <v>4607347.3499999996</v>
      </c>
      <c r="K19" s="225">
        <f t="shared" si="2"/>
        <v>1813761.83</v>
      </c>
      <c r="L19" s="345" t="s">
        <v>166</v>
      </c>
      <c r="M19" s="346"/>
      <c r="N19" s="346"/>
      <c r="O19" s="346"/>
      <c r="P19" s="346"/>
      <c r="Q19" s="346"/>
      <c r="R19" s="346"/>
      <c r="S19" s="346"/>
      <c r="T19" s="346"/>
    </row>
    <row r="20" spans="1:25" ht="15.75" customHeight="1" x14ac:dyDescent="0.2">
      <c r="A20" s="222" t="s">
        <v>140</v>
      </c>
      <c r="B20" s="130">
        <v>210</v>
      </c>
      <c r="C20" s="130"/>
      <c r="D20" s="226">
        <f>SUM(E20:J20)</f>
        <v>29079372.600000001</v>
      </c>
      <c r="E20" s="227">
        <f>E21+E22+E23</f>
        <v>28128800</v>
      </c>
      <c r="F20" s="227">
        <f t="shared" ref="F20:K20" si="3">F21+F22+F23</f>
        <v>827400</v>
      </c>
      <c r="G20" s="227">
        <f t="shared" si="3"/>
        <v>0</v>
      </c>
      <c r="H20" s="227">
        <f t="shared" si="3"/>
        <v>0</v>
      </c>
      <c r="I20" s="227">
        <f t="shared" si="3"/>
        <v>0</v>
      </c>
      <c r="J20" s="227">
        <f>J21+J22+J23</f>
        <v>123172.6</v>
      </c>
      <c r="K20" s="227">
        <f t="shared" si="3"/>
        <v>83072.600000000006</v>
      </c>
      <c r="L20" s="136" t="s">
        <v>281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x14ac:dyDescent="0.2">
      <c r="A21" s="128" t="s">
        <v>274</v>
      </c>
      <c r="B21" s="130">
        <v>211</v>
      </c>
      <c r="C21" s="130">
        <v>111</v>
      </c>
      <c r="D21" s="226">
        <f>SUM(E21:J21)</f>
        <v>21780803.840245776</v>
      </c>
      <c r="E21" s="227">
        <v>21717000</v>
      </c>
      <c r="F21" s="227"/>
      <c r="G21" s="227"/>
      <c r="H21" s="227"/>
      <c r="I21" s="227"/>
      <c r="J21" s="229">
        <f>K21</f>
        <v>63803.84024577574</v>
      </c>
      <c r="K21" s="228">
        <v>63803.84024577574</v>
      </c>
      <c r="L21" s="114"/>
      <c r="M21" s="115"/>
      <c r="N21" s="114"/>
      <c r="O21" s="115"/>
      <c r="P21" s="114"/>
      <c r="Q21" s="114"/>
    </row>
    <row r="22" spans="1:25" x14ac:dyDescent="0.2">
      <c r="A22" s="128" t="s">
        <v>275</v>
      </c>
      <c r="B22" s="130">
        <v>211</v>
      </c>
      <c r="C22" s="130">
        <v>119</v>
      </c>
      <c r="D22" s="226">
        <f>SUM(E22:J22)</f>
        <v>6383768.7597542247</v>
      </c>
      <c r="E22" s="227">
        <v>6364500</v>
      </c>
      <c r="F22" s="227"/>
      <c r="G22" s="227"/>
      <c r="H22" s="227"/>
      <c r="I22" s="227"/>
      <c r="J22" s="229">
        <f>K22</f>
        <v>19268.759754224273</v>
      </c>
      <c r="K22" s="228">
        <v>19268.759754224273</v>
      </c>
      <c r="L22" s="114"/>
      <c r="M22" s="115"/>
      <c r="N22" s="114"/>
      <c r="O22" s="115"/>
      <c r="P22" s="114"/>
      <c r="Q22" s="114"/>
    </row>
    <row r="23" spans="1:25" ht="31.5" x14ac:dyDescent="0.2">
      <c r="A23" s="128" t="s">
        <v>276</v>
      </c>
      <c r="B23" s="130">
        <v>211</v>
      </c>
      <c r="C23" s="130">
        <v>112</v>
      </c>
      <c r="D23" s="226">
        <f>SUM(E23:J23)</f>
        <v>914800</v>
      </c>
      <c r="E23" s="227">
        <v>47300</v>
      </c>
      <c r="F23" s="227">
        <v>827400</v>
      </c>
      <c r="G23" s="227"/>
      <c r="H23" s="227"/>
      <c r="I23" s="227"/>
      <c r="J23" s="229">
        <v>40100</v>
      </c>
      <c r="K23" s="228"/>
      <c r="L23" s="114"/>
      <c r="M23" s="115"/>
      <c r="N23" s="114"/>
      <c r="O23" s="115"/>
      <c r="P23" s="114"/>
      <c r="Q23" s="114"/>
    </row>
    <row r="24" spans="1:25" x14ac:dyDescent="0.2">
      <c r="A24" s="222" t="s">
        <v>141</v>
      </c>
      <c r="B24" s="130">
        <v>220</v>
      </c>
      <c r="C24" s="130"/>
      <c r="D24" s="226">
        <f t="shared" ref="D24:D30" si="4">SUM(E24:K24)</f>
        <v>0</v>
      </c>
      <c r="E24" s="227"/>
      <c r="F24" s="227"/>
      <c r="G24" s="227"/>
      <c r="H24" s="227"/>
      <c r="I24" s="227"/>
      <c r="J24" s="229"/>
      <c r="K24" s="228"/>
      <c r="L24" s="114"/>
      <c r="M24" s="115"/>
      <c r="N24" s="114"/>
      <c r="O24" s="115"/>
      <c r="P24" s="114"/>
      <c r="Q24" s="114"/>
    </row>
    <row r="25" spans="1:25" x14ac:dyDescent="0.2">
      <c r="A25" s="222" t="s">
        <v>104</v>
      </c>
      <c r="B25" s="130"/>
      <c r="C25" s="130"/>
      <c r="D25" s="226">
        <f t="shared" si="4"/>
        <v>0</v>
      </c>
      <c r="E25" s="227"/>
      <c r="F25" s="227"/>
      <c r="G25" s="227"/>
      <c r="H25" s="227"/>
      <c r="I25" s="227"/>
      <c r="J25" s="229"/>
      <c r="K25" s="228"/>
      <c r="L25" s="114"/>
      <c r="M25" s="115"/>
      <c r="N25" s="114"/>
      <c r="O25" s="115"/>
      <c r="P25" s="114"/>
      <c r="Q25" s="114"/>
    </row>
    <row r="26" spans="1:25" s="102" customFormat="1" x14ac:dyDescent="0.2">
      <c r="A26" s="222" t="s">
        <v>277</v>
      </c>
      <c r="B26" s="130">
        <v>230</v>
      </c>
      <c r="C26" s="117"/>
      <c r="D26" s="226">
        <f>SUM(E26:J26)</f>
        <v>236000</v>
      </c>
      <c r="E26" s="227">
        <f>E27</f>
        <v>0</v>
      </c>
      <c r="F26" s="227">
        <f t="shared" ref="F26:K26" si="5">F27</f>
        <v>0</v>
      </c>
      <c r="G26" s="227">
        <f t="shared" si="5"/>
        <v>0</v>
      </c>
      <c r="H26" s="227">
        <f t="shared" si="5"/>
        <v>0</v>
      </c>
      <c r="I26" s="227">
        <f t="shared" si="5"/>
        <v>0</v>
      </c>
      <c r="J26" s="227">
        <f>J27+J28</f>
        <v>236000</v>
      </c>
      <c r="K26" s="230">
        <f t="shared" si="5"/>
        <v>0</v>
      </c>
      <c r="L26" s="107"/>
      <c r="M26" s="110"/>
      <c r="N26" s="107"/>
      <c r="O26" s="110"/>
      <c r="P26" s="107"/>
      <c r="Q26" s="107"/>
    </row>
    <row r="27" spans="1:25" s="102" customFormat="1" x14ac:dyDescent="0.2">
      <c r="A27" s="222" t="s">
        <v>298</v>
      </c>
      <c r="B27" s="130"/>
      <c r="C27" s="117" t="s">
        <v>296</v>
      </c>
      <c r="D27" s="226">
        <f>SUM(E27:J27)</f>
        <v>206000</v>
      </c>
      <c r="E27" s="230"/>
      <c r="F27" s="230"/>
      <c r="G27" s="230"/>
      <c r="H27" s="230"/>
      <c r="I27" s="230"/>
      <c r="J27" s="231">
        <v>206000</v>
      </c>
      <c r="K27" s="232"/>
      <c r="L27" s="107"/>
      <c r="M27" s="110"/>
      <c r="N27" s="107"/>
      <c r="O27" s="110"/>
      <c r="P27" s="107"/>
      <c r="Q27" s="107"/>
    </row>
    <row r="28" spans="1:25" s="102" customFormat="1" x14ac:dyDescent="0.2">
      <c r="A28" s="262" t="s">
        <v>299</v>
      </c>
      <c r="B28" s="130"/>
      <c r="C28" s="117" t="s">
        <v>297</v>
      </c>
      <c r="D28" s="226">
        <f>SUM(E28:J28)</f>
        <v>30000</v>
      </c>
      <c r="E28" s="230"/>
      <c r="F28" s="230"/>
      <c r="G28" s="230"/>
      <c r="H28" s="230"/>
      <c r="I28" s="230"/>
      <c r="J28" s="231">
        <v>30000</v>
      </c>
      <c r="K28" s="232"/>
      <c r="L28" s="107"/>
      <c r="M28" s="110"/>
      <c r="N28" s="107"/>
      <c r="O28" s="110"/>
      <c r="P28" s="107"/>
      <c r="Q28" s="107"/>
    </row>
    <row r="29" spans="1:25" s="102" customFormat="1" ht="20.25" customHeight="1" x14ac:dyDescent="0.2">
      <c r="A29" s="222" t="s">
        <v>233</v>
      </c>
      <c r="B29" s="130">
        <v>240</v>
      </c>
      <c r="C29" s="117"/>
      <c r="D29" s="226">
        <f t="shared" si="4"/>
        <v>0</v>
      </c>
      <c r="E29" s="230"/>
      <c r="F29" s="230"/>
      <c r="G29" s="230"/>
      <c r="H29" s="230"/>
      <c r="I29" s="230"/>
      <c r="J29" s="233"/>
      <c r="K29" s="232"/>
      <c r="L29" s="107"/>
      <c r="M29" s="110"/>
      <c r="N29" s="107"/>
      <c r="O29" s="110"/>
      <c r="P29" s="107"/>
      <c r="Q29" s="107"/>
    </row>
    <row r="30" spans="1:25" s="102" customFormat="1" ht="31.5" x14ac:dyDescent="0.2">
      <c r="A30" s="222" t="s">
        <v>142</v>
      </c>
      <c r="B30" s="130">
        <v>250</v>
      </c>
      <c r="C30" s="117"/>
      <c r="D30" s="226">
        <f t="shared" si="4"/>
        <v>0</v>
      </c>
      <c r="E30" s="230"/>
      <c r="F30" s="230"/>
      <c r="G30" s="230"/>
      <c r="H30" s="230"/>
      <c r="I30" s="230"/>
      <c r="J30" s="229"/>
      <c r="K30" s="232"/>
      <c r="L30" s="107"/>
      <c r="M30" s="110"/>
      <c r="N30" s="107"/>
      <c r="O30" s="110"/>
      <c r="P30" s="107"/>
      <c r="Q30" s="107"/>
    </row>
    <row r="31" spans="1:25" x14ac:dyDescent="0.2">
      <c r="A31" s="222" t="s">
        <v>143</v>
      </c>
      <c r="B31" s="130">
        <v>260</v>
      </c>
      <c r="C31" s="130">
        <v>244</v>
      </c>
      <c r="D31" s="226">
        <f>SUM(E31:J31)</f>
        <v>7713628.5600000005</v>
      </c>
      <c r="E31" s="227">
        <f>2965300+18353.81</f>
        <v>2983653.81</v>
      </c>
      <c r="F31" s="227"/>
      <c r="G31" s="227">
        <v>181800</v>
      </c>
      <c r="H31" s="227">
        <v>100000</v>
      </c>
      <c r="I31" s="227">
        <v>200000</v>
      </c>
      <c r="J31" s="229">
        <f>2515300+K31+2185.52</f>
        <v>4248174.75</v>
      </c>
      <c r="K31" s="228">
        <f>1279296.4+220722.05+230670.78</f>
        <v>1730689.23</v>
      </c>
      <c r="L31" s="114"/>
      <c r="M31" s="115"/>
      <c r="N31" s="114"/>
      <c r="O31" s="115"/>
      <c r="P31" s="114"/>
      <c r="Q31" s="114"/>
    </row>
    <row r="32" spans="1:25" x14ac:dyDescent="0.2">
      <c r="A32" s="222" t="s">
        <v>144</v>
      </c>
      <c r="B32" s="130">
        <v>300</v>
      </c>
      <c r="C32" s="130" t="s">
        <v>1</v>
      </c>
      <c r="D32" s="104"/>
      <c r="E32" s="190"/>
      <c r="F32" s="190"/>
      <c r="G32" s="190"/>
      <c r="H32" s="190"/>
      <c r="I32" s="190"/>
      <c r="J32" s="191"/>
      <c r="K32" s="130"/>
      <c r="L32" s="114"/>
      <c r="M32" s="115"/>
      <c r="N32" s="114"/>
      <c r="O32" s="115"/>
      <c r="P32" s="114"/>
      <c r="Q32" s="114"/>
    </row>
    <row r="33" spans="1:17" s="102" customFormat="1" x14ac:dyDescent="0.2">
      <c r="A33" s="222" t="s">
        <v>149</v>
      </c>
      <c r="B33" s="130">
        <v>310</v>
      </c>
      <c r="C33" s="111"/>
      <c r="D33" s="101"/>
      <c r="E33" s="192"/>
      <c r="F33" s="192"/>
      <c r="G33" s="192"/>
      <c r="H33" s="192"/>
      <c r="I33" s="192"/>
      <c r="J33" s="193"/>
      <c r="K33" s="108"/>
      <c r="L33" s="107"/>
      <c r="M33" s="110"/>
      <c r="N33" s="107"/>
      <c r="O33" s="110"/>
      <c r="P33" s="107"/>
      <c r="Q33" s="107"/>
    </row>
    <row r="34" spans="1:17" x14ac:dyDescent="0.2">
      <c r="A34" s="222" t="s">
        <v>145</v>
      </c>
      <c r="B34" s="130">
        <v>320</v>
      </c>
      <c r="C34" s="130"/>
      <c r="D34" s="104"/>
      <c r="E34" s="190"/>
      <c r="F34" s="190"/>
      <c r="G34" s="190"/>
      <c r="H34" s="190"/>
      <c r="I34" s="190"/>
      <c r="J34" s="189"/>
      <c r="K34" s="130"/>
      <c r="L34" s="114"/>
      <c r="M34" s="115"/>
      <c r="N34" s="114"/>
      <c r="O34" s="115"/>
      <c r="P34" s="114"/>
      <c r="Q34" s="114"/>
    </row>
    <row r="35" spans="1:17" x14ac:dyDescent="0.2">
      <c r="A35" s="222" t="s">
        <v>190</v>
      </c>
      <c r="B35" s="130">
        <v>400</v>
      </c>
      <c r="C35" s="130"/>
      <c r="D35" s="104"/>
      <c r="E35" s="190"/>
      <c r="F35" s="190"/>
      <c r="G35" s="190"/>
      <c r="H35" s="190"/>
      <c r="I35" s="190"/>
      <c r="J35" s="189"/>
      <c r="K35" s="130"/>
      <c r="L35" s="114"/>
      <c r="M35" s="115"/>
      <c r="N35" s="114"/>
      <c r="O35" s="115"/>
      <c r="P35" s="114"/>
      <c r="Q35" s="114"/>
    </row>
    <row r="36" spans="1:17" x14ac:dyDescent="0.2">
      <c r="A36" s="222" t="s">
        <v>151</v>
      </c>
      <c r="B36" s="130">
        <v>410</v>
      </c>
      <c r="C36" s="130"/>
      <c r="D36" s="104"/>
      <c r="E36" s="190"/>
      <c r="F36" s="190"/>
      <c r="G36" s="190"/>
      <c r="H36" s="190"/>
      <c r="I36" s="190"/>
      <c r="J36" s="189"/>
      <c r="K36" s="130"/>
      <c r="L36" s="114"/>
      <c r="M36" s="115"/>
      <c r="N36" s="114"/>
      <c r="O36" s="115"/>
      <c r="P36" s="114"/>
      <c r="Q36" s="114"/>
    </row>
    <row r="37" spans="1:17" ht="15.75" customHeight="1" x14ac:dyDescent="0.2">
      <c r="A37" s="222" t="s">
        <v>146</v>
      </c>
      <c r="B37" s="130">
        <v>420</v>
      </c>
      <c r="C37" s="130"/>
      <c r="D37" s="104"/>
      <c r="E37" s="104"/>
      <c r="F37" s="104"/>
      <c r="G37" s="104"/>
      <c r="H37" s="104"/>
      <c r="I37" s="104"/>
      <c r="J37" s="103"/>
      <c r="K37" s="130"/>
      <c r="L37" s="114"/>
      <c r="M37" s="115"/>
      <c r="N37" s="114"/>
      <c r="O37" s="115"/>
      <c r="P37" s="114"/>
      <c r="Q37" s="114"/>
    </row>
    <row r="38" spans="1:17" x14ac:dyDescent="0.2">
      <c r="A38" s="259" t="s">
        <v>147</v>
      </c>
      <c r="B38" s="130">
        <v>500</v>
      </c>
      <c r="C38" s="117" t="s">
        <v>1</v>
      </c>
      <c r="D38" s="104">
        <f>SUM(E38:J38)</f>
        <v>241261.38</v>
      </c>
      <c r="E38" s="104">
        <f>'[2]Поступления и выплаты 2016 '!$E$38</f>
        <v>18353.810000000001</v>
      </c>
      <c r="F38" s="104"/>
      <c r="G38" s="104"/>
      <c r="H38" s="104"/>
      <c r="I38" s="104"/>
      <c r="J38" s="145">
        <f>'[2]Поступления и выплаты 2016 '!$J$38</f>
        <v>222907.57</v>
      </c>
      <c r="K38" s="260">
        <f>'[2]Поступления и выплаты 2016 '!$K$38</f>
        <v>220722.05</v>
      </c>
      <c r="L38" s="261"/>
      <c r="M38" s="261"/>
      <c r="N38" s="261"/>
      <c r="O38" s="261"/>
      <c r="P38" s="114"/>
      <c r="Q38" s="114"/>
    </row>
    <row r="39" spans="1:17" s="102" customFormat="1" x14ac:dyDescent="0.2">
      <c r="A39" s="222" t="s">
        <v>148</v>
      </c>
      <c r="B39" s="130">
        <v>600</v>
      </c>
      <c r="C39" s="117" t="s">
        <v>1</v>
      </c>
      <c r="D39" s="101"/>
      <c r="E39" s="101"/>
      <c r="F39" s="101"/>
      <c r="G39" s="101"/>
      <c r="H39" s="101"/>
      <c r="I39" s="101"/>
      <c r="J39" s="109"/>
      <c r="K39" s="108"/>
      <c r="L39" s="116"/>
      <c r="M39" s="116"/>
      <c r="N39" s="116"/>
      <c r="O39" s="116"/>
      <c r="P39" s="107"/>
      <c r="Q39" s="107"/>
    </row>
    <row r="40" spans="1:17" s="102" customFormat="1" x14ac:dyDescent="0.2">
      <c r="A40" s="129"/>
      <c r="B40" s="126"/>
      <c r="C40" s="122"/>
      <c r="D40" s="123"/>
      <c r="E40" s="123"/>
      <c r="F40" s="123"/>
      <c r="G40" s="123"/>
      <c r="H40" s="123"/>
      <c r="I40" s="123"/>
      <c r="J40" s="124"/>
      <c r="K40" s="121"/>
      <c r="L40" s="116"/>
      <c r="M40" s="116"/>
      <c r="N40" s="116"/>
      <c r="O40" s="116"/>
      <c r="P40" s="107"/>
      <c r="Q40" s="107"/>
    </row>
    <row r="41" spans="1:17" x14ac:dyDescent="0.2">
      <c r="A41" s="119"/>
      <c r="C41" s="119"/>
      <c r="D41" s="120"/>
    </row>
    <row r="42" spans="1:17" x14ac:dyDescent="0.2">
      <c r="A42" s="119" t="str">
        <f>Фин.сост.!A34</f>
        <v>И.о.начальника ОЭАиП</v>
      </c>
      <c r="C42" s="119"/>
      <c r="D42" s="119"/>
      <c r="E42" s="98" t="str">
        <f>Фин.сост.!C34</f>
        <v>А.Ю.Касьяненко</v>
      </c>
    </row>
    <row r="44" spans="1:17" x14ac:dyDescent="0.2">
      <c r="A44" s="98" t="str">
        <f>Фин.сост.!A36</f>
        <v>Директор МКУ "ОК УК"</v>
      </c>
      <c r="E44" s="98" t="str">
        <f>Фин.сост.!C36</f>
        <v>А.А. Дейнега</v>
      </c>
    </row>
  </sheetData>
  <mergeCells count="14">
    <mergeCell ref="L19:T19"/>
    <mergeCell ref="D6:D8"/>
    <mergeCell ref="F7:F8"/>
    <mergeCell ref="E7:E8"/>
    <mergeCell ref="A2:K2"/>
    <mergeCell ref="D5:K5"/>
    <mergeCell ref="E6:K6"/>
    <mergeCell ref="J7:K7"/>
    <mergeCell ref="G7:G8"/>
    <mergeCell ref="H7:H8"/>
    <mergeCell ref="I7:I8"/>
    <mergeCell ref="C5:C8"/>
    <mergeCell ref="B5:B8"/>
    <mergeCell ref="A5:A8"/>
  </mergeCells>
  <hyperlinks>
    <hyperlink ref="L19" location="P319" display="P319"/>
  </hyperlinks>
  <printOptions horizontalCentered="1"/>
  <pageMargins left="0.19685039370078741" right="0.15748031496062992" top="0.23622047244094491" bottom="0.31496062992125984" header="0.27559055118110237" footer="0"/>
  <pageSetup paperSize="9" scale="5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4"/>
  <sheetViews>
    <sheetView view="pageBreakPreview" zoomScale="80" zoomScaleNormal="100" zoomScaleSheetLayoutView="80" workbookViewId="0">
      <pane xSplit="10" ySplit="9" topLeftCell="K31" activePane="bottomRight" state="frozen"/>
      <selection pane="topRight" activeCell="I1" sqref="I1"/>
      <selection pane="bottomLeft" activeCell="A9" sqref="A9"/>
      <selection pane="bottomRight" activeCell="A44" sqref="A44:XFD44"/>
    </sheetView>
  </sheetViews>
  <sheetFormatPr defaultRowHeight="15.75" x14ac:dyDescent="0.2"/>
  <cols>
    <col min="1" max="1" width="52.28515625" style="98" customWidth="1"/>
    <col min="2" max="2" width="8" style="125" customWidth="1"/>
    <col min="3" max="3" width="14" style="98" customWidth="1"/>
    <col min="4" max="4" width="19.5703125" style="98" customWidth="1"/>
    <col min="5" max="5" width="24.28515625" style="98" customWidth="1"/>
    <col min="6" max="6" width="30.5703125" style="98" customWidth="1"/>
    <col min="7" max="7" width="24.42578125" style="98" customWidth="1"/>
    <col min="8" max="8" width="25.7109375" style="98" hidden="1" customWidth="1"/>
    <col min="9" max="9" width="16.85546875" style="98" customWidth="1"/>
    <col min="10" max="10" width="18" style="98" customWidth="1"/>
    <col min="11" max="11" width="16.28515625" style="98" customWidth="1"/>
    <col min="12" max="12" width="12" style="98" bestFit="1" customWidth="1"/>
    <col min="13" max="16384" width="9.140625" style="98"/>
  </cols>
  <sheetData>
    <row r="1" spans="1:17" x14ac:dyDescent="0.2">
      <c r="K1" s="138" t="s">
        <v>168</v>
      </c>
    </row>
    <row r="2" spans="1:17" x14ac:dyDescent="0.2">
      <c r="A2" s="348" t="s">
        <v>202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7" x14ac:dyDescent="0.2">
      <c r="A3" s="99"/>
      <c r="C3" s="224"/>
      <c r="D3" s="224"/>
      <c r="E3" s="224"/>
      <c r="F3" s="99"/>
      <c r="G3" s="99"/>
      <c r="H3" s="99"/>
      <c r="I3" s="224"/>
      <c r="J3" s="224"/>
      <c r="K3" s="224"/>
    </row>
    <row r="4" spans="1:17" ht="51.75" customHeight="1" x14ac:dyDescent="0.2">
      <c r="A4" s="239"/>
      <c r="D4" s="187">
        <f>31209400-E19-F19-G19</f>
        <v>0</v>
      </c>
      <c r="E4" s="186"/>
      <c r="F4" s="188">
        <f>741000-F19</f>
        <v>0</v>
      </c>
      <c r="G4" s="188">
        <f>181800-G19</f>
        <v>0</v>
      </c>
      <c r="H4" s="188"/>
      <c r="I4" s="186"/>
      <c r="J4" s="187">
        <f>2958900-J19</f>
        <v>0</v>
      </c>
      <c r="K4" s="186"/>
    </row>
    <row r="5" spans="1:17" ht="17.25" customHeight="1" x14ac:dyDescent="0.2">
      <c r="A5" s="352" t="s">
        <v>0</v>
      </c>
      <c r="B5" s="349" t="s">
        <v>124</v>
      </c>
      <c r="C5" s="349" t="s">
        <v>125</v>
      </c>
      <c r="D5" s="347" t="s">
        <v>126</v>
      </c>
      <c r="E5" s="347"/>
      <c r="F5" s="347"/>
      <c r="G5" s="347"/>
      <c r="H5" s="347"/>
      <c r="I5" s="347"/>
      <c r="J5" s="347"/>
      <c r="K5" s="347"/>
    </row>
    <row r="6" spans="1:17" ht="16.5" customHeight="1" x14ac:dyDescent="0.2">
      <c r="A6" s="353"/>
      <c r="B6" s="351"/>
      <c r="C6" s="351"/>
      <c r="D6" s="347" t="s">
        <v>50</v>
      </c>
      <c r="E6" s="347" t="s">
        <v>61</v>
      </c>
      <c r="F6" s="347"/>
      <c r="G6" s="347"/>
      <c r="H6" s="347"/>
      <c r="I6" s="347"/>
      <c r="J6" s="347"/>
      <c r="K6" s="347"/>
    </row>
    <row r="7" spans="1:17" ht="106.5" customHeight="1" x14ac:dyDescent="0.2">
      <c r="A7" s="353"/>
      <c r="B7" s="351"/>
      <c r="C7" s="351"/>
      <c r="D7" s="347"/>
      <c r="E7" s="347" t="s">
        <v>127</v>
      </c>
      <c r="F7" s="347" t="s">
        <v>197</v>
      </c>
      <c r="G7" s="349" t="s">
        <v>245</v>
      </c>
      <c r="H7" s="349" t="s">
        <v>191</v>
      </c>
      <c r="I7" s="349" t="s">
        <v>128</v>
      </c>
      <c r="J7" s="347" t="s">
        <v>129</v>
      </c>
      <c r="K7" s="347"/>
    </row>
    <row r="8" spans="1:17" ht="44.25" customHeight="1" x14ac:dyDescent="0.2">
      <c r="A8" s="354"/>
      <c r="B8" s="350"/>
      <c r="C8" s="350"/>
      <c r="D8" s="347"/>
      <c r="E8" s="347"/>
      <c r="F8" s="347"/>
      <c r="G8" s="350"/>
      <c r="H8" s="350"/>
      <c r="I8" s="350"/>
      <c r="J8" s="223" t="s">
        <v>130</v>
      </c>
      <c r="K8" s="97" t="s">
        <v>131</v>
      </c>
    </row>
    <row r="9" spans="1:17" ht="17.25" customHeight="1" x14ac:dyDescent="0.2">
      <c r="A9" s="130">
        <v>1</v>
      </c>
      <c r="B9" s="223">
        <v>2</v>
      </c>
      <c r="C9" s="223">
        <v>3</v>
      </c>
      <c r="D9" s="223">
        <v>4</v>
      </c>
      <c r="E9" s="223">
        <v>5</v>
      </c>
      <c r="F9" s="223">
        <v>6</v>
      </c>
      <c r="G9" s="223">
        <v>6</v>
      </c>
      <c r="H9" s="223">
        <v>6</v>
      </c>
      <c r="I9" s="223">
        <v>7</v>
      </c>
      <c r="J9" s="223">
        <v>8</v>
      </c>
      <c r="K9" s="223">
        <v>9</v>
      </c>
    </row>
    <row r="10" spans="1:17" ht="17.25" x14ac:dyDescent="0.3">
      <c r="A10" s="222" t="s">
        <v>132</v>
      </c>
      <c r="B10" s="223">
        <v>100</v>
      </c>
      <c r="C10" s="223" t="s">
        <v>1</v>
      </c>
      <c r="D10" s="103">
        <f>SUM(E10:K10)</f>
        <v>34168300</v>
      </c>
      <c r="E10" s="104">
        <f>E19</f>
        <v>30286600</v>
      </c>
      <c r="F10" s="104">
        <f>F15</f>
        <v>741000</v>
      </c>
      <c r="G10" s="104">
        <f t="shared" ref="G10:H10" si="0">G15</f>
        <v>181800</v>
      </c>
      <c r="H10" s="104">
        <f t="shared" si="0"/>
        <v>0</v>
      </c>
      <c r="I10" s="104"/>
      <c r="J10" s="104">
        <f>J12</f>
        <v>2958900</v>
      </c>
      <c r="K10" s="106"/>
      <c r="L10" s="135" t="s">
        <v>280</v>
      </c>
    </row>
    <row r="11" spans="1:17" ht="24" customHeight="1" x14ac:dyDescent="0.2">
      <c r="A11" s="222" t="s">
        <v>150</v>
      </c>
      <c r="B11" s="223">
        <v>110</v>
      </c>
      <c r="C11" s="223"/>
      <c r="D11" s="103"/>
      <c r="E11" s="118" t="s">
        <v>1</v>
      </c>
      <c r="F11" s="118" t="s">
        <v>1</v>
      </c>
      <c r="G11" s="118" t="s">
        <v>1</v>
      </c>
      <c r="H11" s="118" t="s">
        <v>1</v>
      </c>
      <c r="I11" s="118" t="s">
        <v>1</v>
      </c>
      <c r="J11" s="118"/>
      <c r="K11" s="130" t="s">
        <v>1</v>
      </c>
    </row>
    <row r="12" spans="1:17" ht="27" customHeight="1" x14ac:dyDescent="0.2">
      <c r="A12" s="222" t="s">
        <v>133</v>
      </c>
      <c r="B12" s="223">
        <v>120</v>
      </c>
      <c r="C12" s="223">
        <v>810</v>
      </c>
      <c r="D12" s="103">
        <f>SUM(E12:K12)</f>
        <v>2958900</v>
      </c>
      <c r="E12" s="118" t="s">
        <v>1</v>
      </c>
      <c r="F12" s="118" t="s">
        <v>1</v>
      </c>
      <c r="G12" s="118" t="s">
        <v>1</v>
      </c>
      <c r="H12" s="118" t="s">
        <v>1</v>
      </c>
      <c r="I12" s="105"/>
      <c r="J12" s="104">
        <f>J19</f>
        <v>2958900</v>
      </c>
      <c r="K12" s="106"/>
    </row>
    <row r="13" spans="1:17" s="102" customFormat="1" ht="31.5" x14ac:dyDescent="0.2">
      <c r="A13" s="222" t="s">
        <v>134</v>
      </c>
      <c r="B13" s="223">
        <v>130</v>
      </c>
      <c r="C13" s="223"/>
      <c r="D13" s="103"/>
      <c r="E13" s="118" t="s">
        <v>1</v>
      </c>
      <c r="F13" s="118" t="s">
        <v>1</v>
      </c>
      <c r="G13" s="118" t="s">
        <v>1</v>
      </c>
      <c r="H13" s="118" t="s">
        <v>1</v>
      </c>
      <c r="I13" s="118" t="s">
        <v>1</v>
      </c>
      <c r="J13" s="101"/>
      <c r="K13" s="130" t="s">
        <v>1</v>
      </c>
      <c r="L13" s="107"/>
      <c r="M13" s="107"/>
      <c r="N13" s="107"/>
      <c r="O13" s="107"/>
      <c r="P13" s="107" t="s">
        <v>200</v>
      </c>
      <c r="Q13" s="107"/>
    </row>
    <row r="14" spans="1:17" s="102" customFormat="1" ht="71.25" customHeight="1" x14ac:dyDescent="0.2">
      <c r="A14" s="222" t="s">
        <v>135</v>
      </c>
      <c r="B14" s="130">
        <v>140</v>
      </c>
      <c r="C14" s="130"/>
      <c r="D14" s="104"/>
      <c r="E14" s="118" t="s">
        <v>1</v>
      </c>
      <c r="F14" s="118" t="s">
        <v>1</v>
      </c>
      <c r="G14" s="118" t="s">
        <v>1</v>
      </c>
      <c r="H14" s="118" t="s">
        <v>1</v>
      </c>
      <c r="I14" s="118" t="s">
        <v>1</v>
      </c>
      <c r="J14" s="109"/>
      <c r="K14" s="130" t="s">
        <v>1</v>
      </c>
      <c r="L14" s="110"/>
      <c r="M14" s="110"/>
      <c r="N14" s="110"/>
      <c r="O14" s="110"/>
      <c r="P14" s="107"/>
      <c r="Q14" s="107"/>
    </row>
    <row r="15" spans="1:17" s="102" customFormat="1" x14ac:dyDescent="0.2">
      <c r="A15" s="222" t="s">
        <v>136</v>
      </c>
      <c r="B15" s="130">
        <v>150</v>
      </c>
      <c r="C15" s="117" t="s">
        <v>193</v>
      </c>
      <c r="D15" s="104">
        <f>SUM(E15:K15)</f>
        <v>922800</v>
      </c>
      <c r="E15" s="118" t="s">
        <v>1</v>
      </c>
      <c r="F15" s="104">
        <f>F19</f>
        <v>741000</v>
      </c>
      <c r="G15" s="104">
        <f>G19</f>
        <v>181800</v>
      </c>
      <c r="H15" s="104"/>
      <c r="I15" s="101"/>
      <c r="J15" s="130" t="s">
        <v>1</v>
      </c>
      <c r="K15" s="130" t="s">
        <v>1</v>
      </c>
      <c r="L15" s="107"/>
      <c r="M15" s="110"/>
      <c r="N15" s="107"/>
      <c r="O15" s="110"/>
      <c r="P15" s="107"/>
      <c r="Q15" s="107"/>
    </row>
    <row r="16" spans="1:17" s="113" customFormat="1" x14ac:dyDescent="0.2">
      <c r="A16" s="222" t="s">
        <v>137</v>
      </c>
      <c r="B16" s="130">
        <v>160</v>
      </c>
      <c r="C16" s="117" t="s">
        <v>192</v>
      </c>
      <c r="D16" s="104"/>
      <c r="E16" s="118" t="s">
        <v>1</v>
      </c>
      <c r="F16" s="118" t="s">
        <v>1</v>
      </c>
      <c r="G16" s="118" t="s">
        <v>1</v>
      </c>
      <c r="H16" s="118" t="s">
        <v>1</v>
      </c>
      <c r="I16" s="118" t="s">
        <v>1</v>
      </c>
      <c r="J16" s="100"/>
      <c r="K16" s="108"/>
      <c r="L16" s="107"/>
      <c r="M16" s="110"/>
      <c r="N16" s="107"/>
      <c r="O16" s="110"/>
      <c r="P16" s="107"/>
      <c r="Q16" s="112"/>
    </row>
    <row r="17" spans="1:25" s="113" customFormat="1" ht="15.75" hidden="1" customHeight="1" x14ac:dyDescent="0.2">
      <c r="A17" s="222" t="s">
        <v>138</v>
      </c>
      <c r="B17" s="130"/>
      <c r="C17" s="111"/>
      <c r="D17" s="104"/>
      <c r="E17" s="118" t="s">
        <v>1</v>
      </c>
      <c r="F17" s="118" t="s">
        <v>1</v>
      </c>
      <c r="G17" s="118" t="s">
        <v>1</v>
      </c>
      <c r="H17" s="118" t="s">
        <v>1</v>
      </c>
      <c r="I17" s="118" t="s">
        <v>1</v>
      </c>
      <c r="J17" s="100"/>
      <c r="K17" s="108"/>
      <c r="L17" s="107"/>
      <c r="M17" s="110"/>
      <c r="N17" s="107"/>
      <c r="O17" s="110"/>
      <c r="P17" s="107"/>
      <c r="Q17" s="112"/>
    </row>
    <row r="18" spans="1:25" s="113" customFormat="1" ht="15.75" customHeight="1" x14ac:dyDescent="0.2">
      <c r="A18" s="222" t="s">
        <v>138</v>
      </c>
      <c r="B18" s="130">
        <v>180</v>
      </c>
      <c r="C18" s="117" t="s">
        <v>1</v>
      </c>
      <c r="D18" s="104"/>
      <c r="E18" s="118" t="s">
        <v>1</v>
      </c>
      <c r="F18" s="118" t="s">
        <v>1</v>
      </c>
      <c r="G18" s="118" t="s">
        <v>1</v>
      </c>
      <c r="H18" s="118" t="s">
        <v>1</v>
      </c>
      <c r="I18" s="118" t="s">
        <v>1</v>
      </c>
      <c r="J18" s="100"/>
      <c r="K18" s="130" t="s">
        <v>1</v>
      </c>
      <c r="L18" s="107"/>
      <c r="M18" s="110"/>
      <c r="N18" s="107"/>
      <c r="O18" s="110"/>
      <c r="P18" s="107"/>
      <c r="Q18" s="112"/>
    </row>
    <row r="19" spans="1:25" s="134" customFormat="1" x14ac:dyDescent="0.2">
      <c r="A19" s="131" t="s">
        <v>139</v>
      </c>
      <c r="B19" s="132">
        <v>200</v>
      </c>
      <c r="C19" s="133" t="s">
        <v>1</v>
      </c>
      <c r="D19" s="225">
        <f>D20+D29+D30+D26</f>
        <v>34168300</v>
      </c>
      <c r="E19" s="225">
        <f>E20+E26+E30</f>
        <v>30286600</v>
      </c>
      <c r="F19" s="225">
        <f t="shared" ref="F19:K19" si="1">F20+F26+F30</f>
        <v>741000</v>
      </c>
      <c r="G19" s="225">
        <f t="shared" si="1"/>
        <v>181800</v>
      </c>
      <c r="H19" s="225">
        <f t="shared" si="1"/>
        <v>0</v>
      </c>
      <c r="I19" s="225">
        <f t="shared" si="1"/>
        <v>0</v>
      </c>
      <c r="J19" s="225">
        <f t="shared" si="1"/>
        <v>2958900</v>
      </c>
      <c r="K19" s="225">
        <f t="shared" si="1"/>
        <v>0</v>
      </c>
      <c r="L19" s="345" t="s">
        <v>166</v>
      </c>
      <c r="M19" s="346"/>
      <c r="N19" s="346"/>
      <c r="O19" s="346"/>
      <c r="P19" s="346"/>
      <c r="Q19" s="346"/>
      <c r="R19" s="346"/>
      <c r="S19" s="346"/>
      <c r="T19" s="346"/>
    </row>
    <row r="20" spans="1:25" ht="15.75" customHeight="1" x14ac:dyDescent="0.2">
      <c r="A20" s="222" t="s">
        <v>140</v>
      </c>
      <c r="B20" s="130">
        <v>210</v>
      </c>
      <c r="C20" s="130"/>
      <c r="D20" s="227">
        <f>SUM(E20:K20)</f>
        <v>28467400</v>
      </c>
      <c r="E20" s="227">
        <f>E21+E22+E23</f>
        <v>27686300</v>
      </c>
      <c r="F20" s="227">
        <f t="shared" ref="F20:K20" si="2">F21+F22+F23</f>
        <v>741000</v>
      </c>
      <c r="G20" s="227">
        <f t="shared" si="2"/>
        <v>0</v>
      </c>
      <c r="H20" s="227">
        <f t="shared" si="2"/>
        <v>0</v>
      </c>
      <c r="I20" s="227">
        <f t="shared" si="2"/>
        <v>0</v>
      </c>
      <c r="J20" s="227">
        <f t="shared" si="2"/>
        <v>40100</v>
      </c>
      <c r="K20" s="227">
        <f t="shared" si="2"/>
        <v>0</v>
      </c>
      <c r="L20" s="136" t="s">
        <v>281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x14ac:dyDescent="0.2">
      <c r="A21" s="128" t="s">
        <v>274</v>
      </c>
      <c r="B21" s="130">
        <v>211</v>
      </c>
      <c r="C21" s="130">
        <v>111</v>
      </c>
      <c r="D21" s="227">
        <f t="shared" ref="D21:D30" si="3">SUM(E21:K21)</f>
        <v>21367000</v>
      </c>
      <c r="E21" s="227">
        <v>21367000</v>
      </c>
      <c r="F21" s="227"/>
      <c r="G21" s="227"/>
      <c r="H21" s="227"/>
      <c r="I21" s="227"/>
      <c r="J21" s="229"/>
      <c r="K21" s="228"/>
      <c r="L21" s="114"/>
      <c r="M21" s="115"/>
      <c r="N21" s="114"/>
      <c r="O21" s="115"/>
      <c r="P21" s="114"/>
      <c r="Q21" s="114"/>
    </row>
    <row r="22" spans="1:25" x14ac:dyDescent="0.2">
      <c r="A22" s="128" t="s">
        <v>275</v>
      </c>
      <c r="B22" s="130">
        <v>211</v>
      </c>
      <c r="C22" s="130">
        <v>119</v>
      </c>
      <c r="D22" s="227">
        <f t="shared" si="3"/>
        <v>6319300</v>
      </c>
      <c r="E22" s="227">
        <v>6319300</v>
      </c>
      <c r="F22" s="227"/>
      <c r="G22" s="227"/>
      <c r="H22" s="227"/>
      <c r="I22" s="227"/>
      <c r="J22" s="229"/>
      <c r="K22" s="228"/>
      <c r="L22" s="114"/>
      <c r="M22" s="115"/>
      <c r="N22" s="114"/>
      <c r="O22" s="115"/>
      <c r="P22" s="114"/>
      <c r="Q22" s="114"/>
    </row>
    <row r="23" spans="1:25" ht="31.5" x14ac:dyDescent="0.2">
      <c r="A23" s="128" t="s">
        <v>276</v>
      </c>
      <c r="B23" s="130">
        <v>211</v>
      </c>
      <c r="C23" s="130">
        <v>112</v>
      </c>
      <c r="D23" s="227">
        <f t="shared" si="3"/>
        <v>781100</v>
      </c>
      <c r="E23" s="227"/>
      <c r="F23" s="227">
        <v>741000</v>
      </c>
      <c r="G23" s="227"/>
      <c r="H23" s="227"/>
      <c r="I23" s="227"/>
      <c r="J23" s="229">
        <v>40100</v>
      </c>
      <c r="K23" s="228"/>
      <c r="L23" s="114"/>
      <c r="M23" s="115"/>
      <c r="N23" s="114"/>
      <c r="O23" s="115"/>
      <c r="P23" s="114"/>
      <c r="Q23" s="114"/>
    </row>
    <row r="24" spans="1:25" x14ac:dyDescent="0.2">
      <c r="A24" s="222" t="s">
        <v>141</v>
      </c>
      <c r="B24" s="130">
        <v>220</v>
      </c>
      <c r="C24" s="130"/>
      <c r="D24" s="227">
        <f t="shared" si="3"/>
        <v>0</v>
      </c>
      <c r="E24" s="227"/>
      <c r="F24" s="227"/>
      <c r="G24" s="227"/>
      <c r="H24" s="227"/>
      <c r="I24" s="227"/>
      <c r="J24" s="229"/>
      <c r="K24" s="228"/>
      <c r="L24" s="114"/>
      <c r="M24" s="115"/>
      <c r="N24" s="114"/>
      <c r="O24" s="115"/>
      <c r="P24" s="114"/>
      <c r="Q24" s="114"/>
    </row>
    <row r="25" spans="1:25" x14ac:dyDescent="0.2">
      <c r="A25" s="222" t="s">
        <v>104</v>
      </c>
      <c r="B25" s="130"/>
      <c r="C25" s="130"/>
      <c r="D25" s="227">
        <f t="shared" si="3"/>
        <v>0</v>
      </c>
      <c r="E25" s="227"/>
      <c r="F25" s="227"/>
      <c r="G25" s="227"/>
      <c r="H25" s="227"/>
      <c r="I25" s="227"/>
      <c r="J25" s="229"/>
      <c r="K25" s="228"/>
      <c r="L25" s="114"/>
      <c r="M25" s="115"/>
      <c r="N25" s="114"/>
      <c r="O25" s="115"/>
      <c r="P25" s="114"/>
      <c r="Q25" s="114"/>
    </row>
    <row r="26" spans="1:25" s="102" customFormat="1" x14ac:dyDescent="0.2">
      <c r="A26" s="222" t="s">
        <v>277</v>
      </c>
      <c r="B26" s="130">
        <v>230</v>
      </c>
      <c r="C26" s="117"/>
      <c r="D26" s="227">
        <f t="shared" si="3"/>
        <v>236000</v>
      </c>
      <c r="E26" s="227">
        <f>E27</f>
        <v>0</v>
      </c>
      <c r="F26" s="227">
        <f t="shared" ref="F26:K26" si="4">F27</f>
        <v>0</v>
      </c>
      <c r="G26" s="227">
        <f t="shared" si="4"/>
        <v>0</v>
      </c>
      <c r="H26" s="227">
        <f t="shared" si="4"/>
        <v>0</v>
      </c>
      <c r="I26" s="227">
        <f t="shared" si="4"/>
        <v>0</v>
      </c>
      <c r="J26" s="227">
        <f t="shared" si="4"/>
        <v>236000</v>
      </c>
      <c r="K26" s="227">
        <f t="shared" si="4"/>
        <v>0</v>
      </c>
      <c r="L26" s="107"/>
      <c r="M26" s="110"/>
      <c r="N26" s="107"/>
      <c r="O26" s="110"/>
      <c r="P26" s="107"/>
      <c r="Q26" s="107"/>
    </row>
    <row r="27" spans="1:25" s="102" customFormat="1" x14ac:dyDescent="0.2">
      <c r="A27" s="222" t="s">
        <v>278</v>
      </c>
      <c r="B27" s="130"/>
      <c r="C27" s="117" t="s">
        <v>279</v>
      </c>
      <c r="D27" s="227">
        <f t="shared" si="3"/>
        <v>236000</v>
      </c>
      <c r="E27" s="227"/>
      <c r="F27" s="227"/>
      <c r="G27" s="227"/>
      <c r="H27" s="227"/>
      <c r="I27" s="227"/>
      <c r="J27" s="231">
        <v>236000</v>
      </c>
      <c r="K27" s="232"/>
      <c r="L27" s="107"/>
      <c r="M27" s="110"/>
      <c r="N27" s="107"/>
      <c r="O27" s="110"/>
      <c r="P27" s="107"/>
      <c r="Q27" s="107"/>
    </row>
    <row r="28" spans="1:25" s="102" customFormat="1" ht="20.25" customHeight="1" x14ac:dyDescent="0.2">
      <c r="A28" s="222" t="s">
        <v>233</v>
      </c>
      <c r="B28" s="130">
        <v>240</v>
      </c>
      <c r="C28" s="117"/>
      <c r="D28" s="227">
        <f t="shared" si="3"/>
        <v>0</v>
      </c>
      <c r="E28" s="227"/>
      <c r="F28" s="227"/>
      <c r="G28" s="227"/>
      <c r="H28" s="227"/>
      <c r="I28" s="227"/>
      <c r="J28" s="231"/>
      <c r="K28" s="232"/>
      <c r="L28" s="107"/>
      <c r="M28" s="110"/>
      <c r="N28" s="107"/>
      <c r="O28" s="110"/>
      <c r="P28" s="107"/>
      <c r="Q28" s="107"/>
    </row>
    <row r="29" spans="1:25" s="102" customFormat="1" ht="31.5" x14ac:dyDescent="0.2">
      <c r="A29" s="222" t="s">
        <v>142</v>
      </c>
      <c r="B29" s="130">
        <v>250</v>
      </c>
      <c r="C29" s="117"/>
      <c r="D29" s="227">
        <f t="shared" si="3"/>
        <v>0</v>
      </c>
      <c r="E29" s="227"/>
      <c r="F29" s="227"/>
      <c r="G29" s="227"/>
      <c r="H29" s="227"/>
      <c r="I29" s="227"/>
      <c r="J29" s="229"/>
      <c r="K29" s="232"/>
      <c r="L29" s="107"/>
      <c r="M29" s="110"/>
      <c r="N29" s="107"/>
      <c r="O29" s="110"/>
      <c r="P29" s="107"/>
      <c r="Q29" s="107"/>
    </row>
    <row r="30" spans="1:25" x14ac:dyDescent="0.2">
      <c r="A30" s="222" t="s">
        <v>143</v>
      </c>
      <c r="B30" s="130">
        <v>260</v>
      </c>
      <c r="C30" s="130">
        <v>244</v>
      </c>
      <c r="D30" s="227">
        <f t="shared" si="3"/>
        <v>5464900</v>
      </c>
      <c r="E30" s="227">
        <v>2600300</v>
      </c>
      <c r="F30" s="227"/>
      <c r="G30" s="227">
        <v>181800</v>
      </c>
      <c r="H30" s="227"/>
      <c r="I30" s="227"/>
      <c r="J30" s="229">
        <v>2682800</v>
      </c>
      <c r="K30" s="228"/>
      <c r="L30" s="114"/>
      <c r="M30" s="115"/>
      <c r="N30" s="114"/>
      <c r="O30" s="115"/>
      <c r="P30" s="114"/>
      <c r="Q30" s="114"/>
    </row>
    <row r="31" spans="1:25" x14ac:dyDescent="0.2">
      <c r="A31" s="222" t="s">
        <v>144</v>
      </c>
      <c r="B31" s="130">
        <v>300</v>
      </c>
      <c r="C31" s="130" t="s">
        <v>1</v>
      </c>
      <c r="D31" s="190"/>
      <c r="E31" s="190"/>
      <c r="F31" s="190"/>
      <c r="G31" s="190"/>
      <c r="H31" s="190"/>
      <c r="I31" s="190"/>
      <c r="J31" s="191"/>
      <c r="K31" s="130"/>
      <c r="L31" s="114"/>
      <c r="M31" s="115"/>
      <c r="N31" s="114"/>
      <c r="O31" s="115"/>
      <c r="P31" s="114"/>
      <c r="Q31" s="114"/>
    </row>
    <row r="32" spans="1:25" s="102" customFormat="1" x14ac:dyDescent="0.2">
      <c r="A32" s="222" t="s">
        <v>149</v>
      </c>
      <c r="B32" s="130">
        <v>310</v>
      </c>
      <c r="C32" s="111"/>
      <c r="D32" s="192"/>
      <c r="E32" s="192"/>
      <c r="F32" s="192"/>
      <c r="G32" s="192"/>
      <c r="H32" s="192"/>
      <c r="I32" s="192"/>
      <c r="J32" s="193"/>
      <c r="K32" s="108"/>
      <c r="L32" s="107"/>
      <c r="M32" s="110"/>
      <c r="N32" s="107"/>
      <c r="O32" s="110"/>
      <c r="P32" s="107"/>
      <c r="Q32" s="107"/>
    </row>
    <row r="33" spans="1:17" x14ac:dyDescent="0.2">
      <c r="A33" s="222" t="s">
        <v>145</v>
      </c>
      <c r="B33" s="130">
        <v>320</v>
      </c>
      <c r="C33" s="130"/>
      <c r="D33" s="190"/>
      <c r="E33" s="190"/>
      <c r="F33" s="190"/>
      <c r="G33" s="190"/>
      <c r="H33" s="190"/>
      <c r="I33" s="190"/>
      <c r="J33" s="189"/>
      <c r="K33" s="130"/>
      <c r="L33" s="114"/>
      <c r="M33" s="115"/>
      <c r="N33" s="114"/>
      <c r="O33" s="115"/>
      <c r="P33" s="114"/>
      <c r="Q33" s="114"/>
    </row>
    <row r="34" spans="1:17" x14ac:dyDescent="0.2">
      <c r="A34" s="222" t="s">
        <v>190</v>
      </c>
      <c r="B34" s="130">
        <v>400</v>
      </c>
      <c r="C34" s="130"/>
      <c r="D34" s="190"/>
      <c r="E34" s="190"/>
      <c r="F34" s="190"/>
      <c r="G34" s="190"/>
      <c r="H34" s="190"/>
      <c r="I34" s="190"/>
      <c r="J34" s="189"/>
      <c r="K34" s="130"/>
      <c r="L34" s="114"/>
      <c r="M34" s="115"/>
      <c r="N34" s="114"/>
      <c r="O34" s="115"/>
      <c r="P34" s="114"/>
      <c r="Q34" s="114"/>
    </row>
    <row r="35" spans="1:17" x14ac:dyDescent="0.2">
      <c r="A35" s="222" t="s">
        <v>151</v>
      </c>
      <c r="B35" s="130">
        <v>410</v>
      </c>
      <c r="C35" s="130"/>
      <c r="D35" s="104"/>
      <c r="E35" s="104"/>
      <c r="F35" s="104"/>
      <c r="G35" s="104"/>
      <c r="H35" s="104"/>
      <c r="I35" s="104"/>
      <c r="J35" s="103"/>
      <c r="K35" s="130"/>
      <c r="L35" s="114"/>
      <c r="M35" s="115"/>
      <c r="N35" s="114"/>
      <c r="O35" s="115"/>
      <c r="P35" s="114"/>
      <c r="Q35" s="114"/>
    </row>
    <row r="36" spans="1:17" ht="15.75" customHeight="1" x14ac:dyDescent="0.2">
      <c r="A36" s="222" t="s">
        <v>146</v>
      </c>
      <c r="B36" s="130">
        <v>420</v>
      </c>
      <c r="C36" s="130"/>
      <c r="D36" s="104"/>
      <c r="E36" s="104"/>
      <c r="F36" s="104"/>
      <c r="G36" s="104"/>
      <c r="H36" s="104"/>
      <c r="I36" s="104"/>
      <c r="J36" s="103"/>
      <c r="K36" s="130"/>
      <c r="L36" s="114"/>
      <c r="M36" s="115"/>
      <c r="N36" s="114"/>
      <c r="O36" s="115"/>
      <c r="P36" s="114"/>
      <c r="Q36" s="114"/>
    </row>
    <row r="37" spans="1:17" s="102" customFormat="1" x14ac:dyDescent="0.2">
      <c r="A37" s="222" t="s">
        <v>147</v>
      </c>
      <c r="B37" s="130">
        <v>500</v>
      </c>
      <c r="C37" s="117" t="s">
        <v>1</v>
      </c>
      <c r="D37" s="101"/>
      <c r="E37" s="101"/>
      <c r="F37" s="101"/>
      <c r="G37" s="101"/>
      <c r="H37" s="101"/>
      <c r="I37" s="101"/>
      <c r="J37" s="109"/>
      <c r="K37" s="108"/>
      <c r="L37" s="116"/>
      <c r="M37" s="116"/>
      <c r="N37" s="116"/>
      <c r="O37" s="116"/>
      <c r="P37" s="107"/>
      <c r="Q37" s="107"/>
    </row>
    <row r="38" spans="1:17" s="102" customFormat="1" x14ac:dyDescent="0.2">
      <c r="A38" s="222" t="s">
        <v>148</v>
      </c>
      <c r="B38" s="130">
        <v>600</v>
      </c>
      <c r="C38" s="117" t="s">
        <v>1</v>
      </c>
      <c r="D38" s="101"/>
      <c r="E38" s="101"/>
      <c r="F38" s="101"/>
      <c r="G38" s="101"/>
      <c r="H38" s="101"/>
      <c r="I38" s="101"/>
      <c r="J38" s="109"/>
      <c r="K38" s="108"/>
      <c r="L38" s="116"/>
      <c r="M38" s="116"/>
      <c r="N38" s="116"/>
      <c r="O38" s="116"/>
      <c r="P38" s="107"/>
      <c r="Q38" s="107"/>
    </row>
    <row r="39" spans="1:17" s="102" customFormat="1" hidden="1" x14ac:dyDescent="0.2">
      <c r="A39" s="222" t="s">
        <v>173</v>
      </c>
      <c r="B39" s="130"/>
      <c r="C39" s="111"/>
      <c r="D39" s="104"/>
      <c r="E39" s="101"/>
      <c r="F39" s="101"/>
      <c r="G39" s="101"/>
      <c r="H39" s="101"/>
      <c r="I39" s="101"/>
      <c r="J39" s="109"/>
      <c r="K39" s="108"/>
      <c r="L39" s="116"/>
      <c r="M39" s="116"/>
      <c r="N39" s="116"/>
      <c r="O39" s="116"/>
      <c r="P39" s="107"/>
      <c r="Q39" s="107"/>
    </row>
    <row r="40" spans="1:17" s="102" customFormat="1" x14ac:dyDescent="0.2">
      <c r="A40" s="129"/>
      <c r="B40" s="126"/>
      <c r="C40" s="122"/>
      <c r="D40" s="123"/>
      <c r="E40" s="123"/>
      <c r="F40" s="123"/>
      <c r="G40" s="123"/>
      <c r="H40" s="123"/>
      <c r="I40" s="123"/>
      <c r="J40" s="124"/>
      <c r="K40" s="121"/>
      <c r="L40" s="116"/>
      <c r="M40" s="116"/>
      <c r="N40" s="116"/>
      <c r="O40" s="116"/>
      <c r="P40" s="107"/>
      <c r="Q40" s="107"/>
    </row>
    <row r="41" spans="1:17" x14ac:dyDescent="0.2">
      <c r="A41" s="119"/>
      <c r="C41" s="119"/>
      <c r="D41" s="120"/>
    </row>
    <row r="42" spans="1:17" x14ac:dyDescent="0.2">
      <c r="A42" s="119" t="str">
        <f>Фин.сост.!A34</f>
        <v>И.о.начальника ОЭАиП</v>
      </c>
      <c r="C42" s="119"/>
      <c r="D42" s="119"/>
      <c r="E42" s="98" t="str">
        <f>Фин.сост.!C34</f>
        <v>А.Ю.Касьяненко</v>
      </c>
    </row>
    <row r="44" spans="1:17" x14ac:dyDescent="0.2">
      <c r="A44" s="98" t="str">
        <f>Фин.сост.!A36</f>
        <v>Директор МКУ "ОК УК"</v>
      </c>
      <c r="E44" s="98" t="str">
        <f>Фин.сост.!C36</f>
        <v>А.А. Дейнега</v>
      </c>
    </row>
  </sheetData>
  <mergeCells count="14">
    <mergeCell ref="H7:H8"/>
    <mergeCell ref="I7:I8"/>
    <mergeCell ref="J7:K7"/>
    <mergeCell ref="L19:T19"/>
    <mergeCell ref="A2:K2"/>
    <mergeCell ref="A5:A8"/>
    <mergeCell ref="B5:B8"/>
    <mergeCell ref="C5:C8"/>
    <mergeCell ref="D5:K5"/>
    <mergeCell ref="D6:D8"/>
    <mergeCell ref="E6:K6"/>
    <mergeCell ref="E7:E8"/>
    <mergeCell ref="F7:F8"/>
    <mergeCell ref="G7:G8"/>
  </mergeCells>
  <hyperlinks>
    <hyperlink ref="L19" location="P319" display="P319"/>
  </hyperlinks>
  <printOptions horizontalCentered="1"/>
  <pageMargins left="0.19685039370078741" right="0.15748031496062992" top="0.23622047244094491" bottom="0.31496062992125984" header="0.27559055118110237" footer="0"/>
  <pageSetup paperSize="9" scale="56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3"/>
  <sheetViews>
    <sheetView view="pageBreakPreview" zoomScale="80" zoomScaleNormal="100" zoomScaleSheetLayoutView="80" workbookViewId="0">
      <pane xSplit="10" ySplit="9" topLeftCell="K31" activePane="bottomRight" state="frozen"/>
      <selection pane="topRight" activeCell="I1" sqref="I1"/>
      <selection pane="bottomLeft" activeCell="A9" sqref="A9"/>
      <selection pane="bottomRight" activeCell="A43" sqref="A43:XFD43"/>
    </sheetView>
  </sheetViews>
  <sheetFormatPr defaultRowHeight="15.75" x14ac:dyDescent="0.2"/>
  <cols>
    <col min="1" max="1" width="52.28515625" style="98" customWidth="1"/>
    <col min="2" max="2" width="8" style="125" customWidth="1"/>
    <col min="3" max="3" width="14" style="98" customWidth="1"/>
    <col min="4" max="4" width="19.5703125" style="98" customWidth="1"/>
    <col min="5" max="5" width="24.28515625" style="98" customWidth="1"/>
    <col min="6" max="6" width="30.5703125" style="98" customWidth="1"/>
    <col min="7" max="7" width="24.42578125" style="98" customWidth="1"/>
    <col min="8" max="8" width="29.85546875" style="98" customWidth="1"/>
    <col min="9" max="9" width="16.85546875" style="98" customWidth="1"/>
    <col min="10" max="10" width="18" style="98" customWidth="1"/>
    <col min="11" max="11" width="16.28515625" style="98" customWidth="1"/>
    <col min="12" max="12" width="12" style="98" bestFit="1" customWidth="1"/>
    <col min="13" max="16384" width="9.140625" style="98"/>
  </cols>
  <sheetData>
    <row r="1" spans="1:17" x14ac:dyDescent="0.2">
      <c r="K1" s="138" t="s">
        <v>168</v>
      </c>
    </row>
    <row r="2" spans="1:17" x14ac:dyDescent="0.2">
      <c r="A2" s="348" t="s">
        <v>242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7" x14ac:dyDescent="0.2">
      <c r="A3" s="99"/>
      <c r="C3" s="224"/>
      <c r="D3" s="224"/>
      <c r="E3" s="224"/>
      <c r="F3" s="99"/>
      <c r="G3" s="99"/>
      <c r="H3" s="99"/>
      <c r="I3" s="224"/>
      <c r="J3" s="224"/>
      <c r="K3" s="224"/>
    </row>
    <row r="4" spans="1:17" ht="51.75" customHeight="1" x14ac:dyDescent="0.2">
      <c r="A4" s="234"/>
      <c r="C4" s="235"/>
      <c r="D4" s="236"/>
      <c r="E4" s="186">
        <f>31859400-E19-F19-G19-H19</f>
        <v>0</v>
      </c>
      <c r="F4" s="188">
        <f>741000-F19</f>
        <v>0</v>
      </c>
      <c r="G4" s="188">
        <f>181800-G19</f>
        <v>0</v>
      </c>
      <c r="H4" s="188">
        <f>650000-H19</f>
        <v>0</v>
      </c>
      <c r="I4" s="186"/>
      <c r="J4" s="187">
        <f>3121620-J19</f>
        <v>0</v>
      </c>
      <c r="K4" s="186"/>
    </row>
    <row r="5" spans="1:17" ht="17.25" customHeight="1" x14ac:dyDescent="0.2">
      <c r="A5" s="352" t="s">
        <v>0</v>
      </c>
      <c r="B5" s="349" t="s">
        <v>124</v>
      </c>
      <c r="C5" s="349" t="s">
        <v>125</v>
      </c>
      <c r="D5" s="347" t="s">
        <v>126</v>
      </c>
      <c r="E5" s="347"/>
      <c r="F5" s="347"/>
      <c r="G5" s="347"/>
      <c r="H5" s="347"/>
      <c r="I5" s="347"/>
      <c r="J5" s="347"/>
      <c r="K5" s="347"/>
    </row>
    <row r="6" spans="1:17" ht="16.5" customHeight="1" x14ac:dyDescent="0.2">
      <c r="A6" s="353"/>
      <c r="B6" s="351"/>
      <c r="C6" s="351"/>
      <c r="D6" s="347" t="s">
        <v>50</v>
      </c>
      <c r="E6" s="347" t="s">
        <v>61</v>
      </c>
      <c r="F6" s="347"/>
      <c r="G6" s="347"/>
      <c r="H6" s="347"/>
      <c r="I6" s="347"/>
      <c r="J6" s="347"/>
      <c r="K6" s="347"/>
    </row>
    <row r="7" spans="1:17" ht="120.75" customHeight="1" x14ac:dyDescent="0.2">
      <c r="A7" s="353"/>
      <c r="B7" s="351"/>
      <c r="C7" s="351"/>
      <c r="D7" s="347"/>
      <c r="E7" s="347" t="s">
        <v>127</v>
      </c>
      <c r="F7" s="347" t="s">
        <v>197</v>
      </c>
      <c r="G7" s="349" t="s">
        <v>245</v>
      </c>
      <c r="H7" s="349" t="s">
        <v>244</v>
      </c>
      <c r="I7" s="349" t="s">
        <v>128</v>
      </c>
      <c r="J7" s="347" t="s">
        <v>129</v>
      </c>
      <c r="K7" s="347"/>
    </row>
    <row r="8" spans="1:17" ht="47.25" customHeight="1" x14ac:dyDescent="0.2">
      <c r="A8" s="354"/>
      <c r="B8" s="350"/>
      <c r="C8" s="350"/>
      <c r="D8" s="347"/>
      <c r="E8" s="347"/>
      <c r="F8" s="347"/>
      <c r="G8" s="350"/>
      <c r="H8" s="350"/>
      <c r="I8" s="350"/>
      <c r="J8" s="223" t="s">
        <v>130</v>
      </c>
      <c r="K8" s="97" t="s">
        <v>131</v>
      </c>
    </row>
    <row r="9" spans="1:17" ht="17.25" customHeight="1" x14ac:dyDescent="0.2">
      <c r="A9" s="130">
        <v>1</v>
      </c>
      <c r="B9" s="223">
        <v>2</v>
      </c>
      <c r="C9" s="223">
        <v>3</v>
      </c>
      <c r="D9" s="223">
        <v>4</v>
      </c>
      <c r="E9" s="223">
        <v>5</v>
      </c>
      <c r="F9" s="223">
        <v>6</v>
      </c>
      <c r="G9" s="223">
        <v>6</v>
      </c>
      <c r="H9" s="223">
        <v>6</v>
      </c>
      <c r="I9" s="223">
        <v>7</v>
      </c>
      <c r="J9" s="223">
        <v>8</v>
      </c>
      <c r="K9" s="223">
        <v>9</v>
      </c>
    </row>
    <row r="10" spans="1:17" ht="17.25" x14ac:dyDescent="0.3">
      <c r="A10" s="222" t="s">
        <v>132</v>
      </c>
      <c r="B10" s="223">
        <v>100</v>
      </c>
      <c r="C10" s="223" t="s">
        <v>1</v>
      </c>
      <c r="D10" s="103">
        <f>SUM(E10:K10)</f>
        <v>34981020</v>
      </c>
      <c r="E10" s="104">
        <f>E19</f>
        <v>30286600</v>
      </c>
      <c r="F10" s="104">
        <f>F15</f>
        <v>741000</v>
      </c>
      <c r="G10" s="104">
        <f t="shared" ref="G10:H10" si="0">G15</f>
        <v>181800</v>
      </c>
      <c r="H10" s="104">
        <f t="shared" si="0"/>
        <v>650000</v>
      </c>
      <c r="I10" s="104"/>
      <c r="J10" s="104">
        <f>J12</f>
        <v>3121620</v>
      </c>
      <c r="K10" s="106"/>
      <c r="L10" s="135" t="s">
        <v>280</v>
      </c>
    </row>
    <row r="11" spans="1:17" ht="24" customHeight="1" x14ac:dyDescent="0.2">
      <c r="A11" s="222" t="s">
        <v>150</v>
      </c>
      <c r="B11" s="223">
        <v>110</v>
      </c>
      <c r="C11" s="223"/>
      <c r="D11" s="103"/>
      <c r="E11" s="118" t="s">
        <v>1</v>
      </c>
      <c r="F11" s="118" t="s">
        <v>1</v>
      </c>
      <c r="G11" s="118" t="s">
        <v>1</v>
      </c>
      <c r="H11" s="118" t="s">
        <v>1</v>
      </c>
      <c r="I11" s="118" t="s">
        <v>1</v>
      </c>
      <c r="J11" s="118"/>
      <c r="K11" s="130" t="s">
        <v>1</v>
      </c>
    </row>
    <row r="12" spans="1:17" ht="27" customHeight="1" x14ac:dyDescent="0.2">
      <c r="A12" s="222" t="s">
        <v>133</v>
      </c>
      <c r="B12" s="223">
        <v>120</v>
      </c>
      <c r="C12" s="223">
        <v>810</v>
      </c>
      <c r="D12" s="103">
        <f>SUM(E12:K12)</f>
        <v>3121620</v>
      </c>
      <c r="E12" s="118" t="s">
        <v>1</v>
      </c>
      <c r="F12" s="118" t="s">
        <v>1</v>
      </c>
      <c r="G12" s="118" t="s">
        <v>1</v>
      </c>
      <c r="H12" s="118" t="s">
        <v>1</v>
      </c>
      <c r="I12" s="105"/>
      <c r="J12" s="104">
        <f>J19</f>
        <v>3121620</v>
      </c>
      <c r="K12" s="106"/>
    </row>
    <row r="13" spans="1:17" s="102" customFormat="1" ht="31.5" x14ac:dyDescent="0.2">
      <c r="A13" s="222" t="s">
        <v>134</v>
      </c>
      <c r="B13" s="223">
        <v>130</v>
      </c>
      <c r="C13" s="223"/>
      <c r="D13" s="103"/>
      <c r="E13" s="118" t="s">
        <v>1</v>
      </c>
      <c r="F13" s="118" t="s">
        <v>1</v>
      </c>
      <c r="G13" s="118" t="s">
        <v>1</v>
      </c>
      <c r="H13" s="118" t="s">
        <v>1</v>
      </c>
      <c r="I13" s="118" t="s">
        <v>1</v>
      </c>
      <c r="J13" s="101"/>
      <c r="K13" s="130" t="s">
        <v>1</v>
      </c>
      <c r="L13" s="107"/>
      <c r="M13" s="107"/>
      <c r="N13" s="107"/>
      <c r="O13" s="107"/>
      <c r="P13" s="107" t="s">
        <v>200</v>
      </c>
      <c r="Q13" s="107"/>
    </row>
    <row r="14" spans="1:17" s="102" customFormat="1" ht="71.25" customHeight="1" x14ac:dyDescent="0.2">
      <c r="A14" s="222" t="s">
        <v>135</v>
      </c>
      <c r="B14" s="130">
        <v>140</v>
      </c>
      <c r="C14" s="130"/>
      <c r="D14" s="104"/>
      <c r="E14" s="118" t="s">
        <v>1</v>
      </c>
      <c r="F14" s="118" t="s">
        <v>1</v>
      </c>
      <c r="G14" s="118" t="s">
        <v>1</v>
      </c>
      <c r="H14" s="118" t="s">
        <v>1</v>
      </c>
      <c r="I14" s="118" t="s">
        <v>1</v>
      </c>
      <c r="J14" s="109"/>
      <c r="K14" s="130" t="s">
        <v>1</v>
      </c>
      <c r="L14" s="110"/>
      <c r="M14" s="110"/>
      <c r="N14" s="110"/>
      <c r="O14" s="110"/>
      <c r="P14" s="107"/>
      <c r="Q14" s="107"/>
    </row>
    <row r="15" spans="1:17" s="102" customFormat="1" x14ac:dyDescent="0.2">
      <c r="A15" s="222" t="s">
        <v>136</v>
      </c>
      <c r="B15" s="130">
        <v>150</v>
      </c>
      <c r="C15" s="117" t="s">
        <v>193</v>
      </c>
      <c r="D15" s="104">
        <f>SUM(E15:K15)</f>
        <v>1572800</v>
      </c>
      <c r="E15" s="118" t="s">
        <v>1</v>
      </c>
      <c r="F15" s="104">
        <f>F19</f>
        <v>741000</v>
      </c>
      <c r="G15" s="104">
        <f>G19</f>
        <v>181800</v>
      </c>
      <c r="H15" s="104">
        <f>H19</f>
        <v>650000</v>
      </c>
      <c r="I15" s="101"/>
      <c r="J15" s="130" t="s">
        <v>1</v>
      </c>
      <c r="K15" s="130" t="s">
        <v>1</v>
      </c>
      <c r="L15" s="107"/>
      <c r="M15" s="110"/>
      <c r="N15" s="107"/>
      <c r="O15" s="110"/>
      <c r="P15" s="107"/>
      <c r="Q15" s="107"/>
    </row>
    <row r="16" spans="1:17" s="113" customFormat="1" x14ac:dyDescent="0.2">
      <c r="A16" s="222" t="s">
        <v>137</v>
      </c>
      <c r="B16" s="130">
        <v>160</v>
      </c>
      <c r="C16" s="117" t="s">
        <v>192</v>
      </c>
      <c r="D16" s="104"/>
      <c r="E16" s="118" t="s">
        <v>1</v>
      </c>
      <c r="F16" s="118" t="s">
        <v>1</v>
      </c>
      <c r="G16" s="118" t="s">
        <v>1</v>
      </c>
      <c r="H16" s="118" t="s">
        <v>1</v>
      </c>
      <c r="I16" s="118" t="s">
        <v>1</v>
      </c>
      <c r="J16" s="100"/>
      <c r="K16" s="108"/>
      <c r="L16" s="107"/>
      <c r="M16" s="110"/>
      <c r="N16" s="107"/>
      <c r="O16" s="110"/>
      <c r="P16" s="107"/>
      <c r="Q16" s="112"/>
    </row>
    <row r="17" spans="1:25" s="113" customFormat="1" ht="15.75" hidden="1" customHeight="1" x14ac:dyDescent="0.2">
      <c r="A17" s="222" t="s">
        <v>138</v>
      </c>
      <c r="B17" s="130"/>
      <c r="C17" s="111"/>
      <c r="D17" s="104"/>
      <c r="E17" s="118" t="s">
        <v>1</v>
      </c>
      <c r="F17" s="118" t="s">
        <v>1</v>
      </c>
      <c r="G17" s="118" t="s">
        <v>1</v>
      </c>
      <c r="H17" s="118" t="s">
        <v>1</v>
      </c>
      <c r="I17" s="118" t="s">
        <v>1</v>
      </c>
      <c r="J17" s="100"/>
      <c r="K17" s="108"/>
      <c r="L17" s="107"/>
      <c r="M17" s="110"/>
      <c r="N17" s="107"/>
      <c r="O17" s="110"/>
      <c r="P17" s="107"/>
      <c r="Q17" s="112"/>
    </row>
    <row r="18" spans="1:25" s="113" customFormat="1" ht="15.75" customHeight="1" x14ac:dyDescent="0.2">
      <c r="A18" s="222" t="s">
        <v>138</v>
      </c>
      <c r="B18" s="130">
        <v>180</v>
      </c>
      <c r="C18" s="117" t="s">
        <v>1</v>
      </c>
      <c r="D18" s="104"/>
      <c r="E18" s="118" t="s">
        <v>1</v>
      </c>
      <c r="F18" s="118" t="s">
        <v>1</v>
      </c>
      <c r="G18" s="118" t="s">
        <v>1</v>
      </c>
      <c r="H18" s="118" t="s">
        <v>1</v>
      </c>
      <c r="I18" s="118" t="s">
        <v>1</v>
      </c>
      <c r="J18" s="100"/>
      <c r="K18" s="130" t="s">
        <v>1</v>
      </c>
      <c r="L18" s="107"/>
      <c r="M18" s="110"/>
      <c r="N18" s="107"/>
      <c r="O18" s="110"/>
      <c r="P18" s="107"/>
      <c r="Q18" s="112"/>
    </row>
    <row r="19" spans="1:25" s="134" customFormat="1" x14ac:dyDescent="0.2">
      <c r="A19" s="131" t="s">
        <v>139</v>
      </c>
      <c r="B19" s="132">
        <v>200</v>
      </c>
      <c r="C19" s="133" t="s">
        <v>1</v>
      </c>
      <c r="D19" s="225">
        <f>D20+D29+D30+D26</f>
        <v>34981020</v>
      </c>
      <c r="E19" s="225">
        <f>E20+E26+E30</f>
        <v>30286600</v>
      </c>
      <c r="F19" s="225">
        <f t="shared" ref="F19:K19" si="1">F20+F26+F30</f>
        <v>741000</v>
      </c>
      <c r="G19" s="225">
        <f t="shared" si="1"/>
        <v>181800</v>
      </c>
      <c r="H19" s="225">
        <f t="shared" si="1"/>
        <v>650000</v>
      </c>
      <c r="I19" s="225">
        <f t="shared" si="1"/>
        <v>0</v>
      </c>
      <c r="J19" s="225">
        <f t="shared" si="1"/>
        <v>3121620</v>
      </c>
      <c r="K19" s="225">
        <f t="shared" si="1"/>
        <v>0</v>
      </c>
      <c r="L19" s="345" t="s">
        <v>166</v>
      </c>
      <c r="M19" s="346"/>
      <c r="N19" s="346"/>
      <c r="O19" s="346"/>
      <c r="P19" s="346"/>
      <c r="Q19" s="346"/>
      <c r="R19" s="346"/>
      <c r="S19" s="346"/>
      <c r="T19" s="346"/>
    </row>
    <row r="20" spans="1:25" ht="15.75" customHeight="1" x14ac:dyDescent="0.2">
      <c r="A20" s="222" t="s">
        <v>140</v>
      </c>
      <c r="B20" s="130">
        <v>210</v>
      </c>
      <c r="C20" s="130">
        <v>611</v>
      </c>
      <c r="D20" s="227">
        <f>SUM(E20:K20)</f>
        <v>28467400</v>
      </c>
      <c r="E20" s="227">
        <f>E21+E22+E23</f>
        <v>27686300</v>
      </c>
      <c r="F20" s="227">
        <f t="shared" ref="F20:K20" si="2">F21+F22+F23</f>
        <v>741000</v>
      </c>
      <c r="G20" s="227">
        <f t="shared" si="2"/>
        <v>0</v>
      </c>
      <c r="H20" s="227">
        <f t="shared" si="2"/>
        <v>0</v>
      </c>
      <c r="I20" s="227">
        <f t="shared" si="2"/>
        <v>0</v>
      </c>
      <c r="J20" s="227">
        <f t="shared" si="2"/>
        <v>40100</v>
      </c>
      <c r="K20" s="227">
        <f t="shared" si="2"/>
        <v>0</v>
      </c>
      <c r="L20" s="136" t="s">
        <v>281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x14ac:dyDescent="0.2">
      <c r="A21" s="128" t="s">
        <v>274</v>
      </c>
      <c r="B21" s="130">
        <v>211</v>
      </c>
      <c r="C21" s="130">
        <v>111</v>
      </c>
      <c r="D21" s="227">
        <f t="shared" ref="D21:D30" si="3">SUM(E21:K21)</f>
        <v>21367000</v>
      </c>
      <c r="E21" s="227">
        <v>21367000</v>
      </c>
      <c r="F21" s="227"/>
      <c r="G21" s="227"/>
      <c r="H21" s="227"/>
      <c r="I21" s="227"/>
      <c r="J21" s="229"/>
      <c r="K21" s="237"/>
      <c r="L21" s="114"/>
      <c r="M21" s="115"/>
      <c r="N21" s="114"/>
      <c r="O21" s="115"/>
      <c r="P21" s="114"/>
      <c r="Q21" s="114"/>
    </row>
    <row r="22" spans="1:25" x14ac:dyDescent="0.2">
      <c r="A22" s="128" t="s">
        <v>275</v>
      </c>
      <c r="B22" s="130">
        <v>211</v>
      </c>
      <c r="C22" s="130">
        <v>119</v>
      </c>
      <c r="D22" s="227">
        <f t="shared" si="3"/>
        <v>6319300</v>
      </c>
      <c r="E22" s="227">
        <v>6319300</v>
      </c>
      <c r="F22" s="227"/>
      <c r="G22" s="227"/>
      <c r="H22" s="227"/>
      <c r="I22" s="227"/>
      <c r="J22" s="229"/>
      <c r="K22" s="237"/>
      <c r="L22" s="114"/>
      <c r="M22" s="115"/>
      <c r="N22" s="114"/>
      <c r="O22" s="115"/>
      <c r="P22" s="114"/>
      <c r="Q22" s="114"/>
    </row>
    <row r="23" spans="1:25" ht="31.5" x14ac:dyDescent="0.2">
      <c r="A23" s="128" t="s">
        <v>276</v>
      </c>
      <c r="B23" s="130">
        <v>211</v>
      </c>
      <c r="C23" s="130">
        <v>112</v>
      </c>
      <c r="D23" s="227">
        <f t="shared" si="3"/>
        <v>781100</v>
      </c>
      <c r="E23" s="227"/>
      <c r="F23" s="227">
        <v>741000</v>
      </c>
      <c r="G23" s="227"/>
      <c r="H23" s="227"/>
      <c r="I23" s="227"/>
      <c r="J23" s="229">
        <v>40100</v>
      </c>
      <c r="K23" s="237"/>
      <c r="L23" s="114"/>
      <c r="M23" s="115"/>
      <c r="N23" s="114"/>
      <c r="O23" s="115"/>
      <c r="P23" s="114"/>
      <c r="Q23" s="114"/>
    </row>
    <row r="24" spans="1:25" x14ac:dyDescent="0.2">
      <c r="A24" s="222" t="s">
        <v>141</v>
      </c>
      <c r="B24" s="130">
        <v>220</v>
      </c>
      <c r="C24" s="130"/>
      <c r="D24" s="227">
        <f t="shared" si="3"/>
        <v>0</v>
      </c>
      <c r="E24" s="227"/>
      <c r="F24" s="227"/>
      <c r="G24" s="227"/>
      <c r="H24" s="227"/>
      <c r="I24" s="227"/>
      <c r="J24" s="229"/>
      <c r="K24" s="237"/>
      <c r="L24" s="114"/>
      <c r="M24" s="115"/>
      <c r="N24" s="114"/>
      <c r="O24" s="115"/>
      <c r="P24" s="114"/>
      <c r="Q24" s="114"/>
    </row>
    <row r="25" spans="1:25" x14ac:dyDescent="0.2">
      <c r="A25" s="222" t="s">
        <v>104</v>
      </c>
      <c r="B25" s="130"/>
      <c r="C25" s="130"/>
      <c r="D25" s="227">
        <f t="shared" si="3"/>
        <v>0</v>
      </c>
      <c r="E25" s="227"/>
      <c r="F25" s="227"/>
      <c r="G25" s="227"/>
      <c r="H25" s="227"/>
      <c r="I25" s="227"/>
      <c r="J25" s="229"/>
      <c r="K25" s="237"/>
      <c r="L25" s="114"/>
      <c r="M25" s="115"/>
      <c r="N25" s="114"/>
      <c r="O25" s="115"/>
      <c r="P25" s="114"/>
      <c r="Q25" s="114"/>
    </row>
    <row r="26" spans="1:25" s="102" customFormat="1" x14ac:dyDescent="0.2">
      <c r="A26" s="222" t="s">
        <v>277</v>
      </c>
      <c r="B26" s="130">
        <v>230</v>
      </c>
      <c r="C26" s="117"/>
      <c r="D26" s="227">
        <f t="shared" si="3"/>
        <v>236000</v>
      </c>
      <c r="E26" s="227">
        <f>E27</f>
        <v>0</v>
      </c>
      <c r="F26" s="227">
        <f t="shared" ref="F26:K26" si="4">F27</f>
        <v>0</v>
      </c>
      <c r="G26" s="227">
        <f t="shared" si="4"/>
        <v>0</v>
      </c>
      <c r="H26" s="227">
        <f t="shared" si="4"/>
        <v>0</v>
      </c>
      <c r="I26" s="227">
        <f t="shared" si="4"/>
        <v>0</v>
      </c>
      <c r="J26" s="227">
        <f t="shared" si="4"/>
        <v>236000</v>
      </c>
      <c r="K26" s="227">
        <f t="shared" si="4"/>
        <v>0</v>
      </c>
      <c r="L26" s="107"/>
      <c r="M26" s="110"/>
      <c r="N26" s="107"/>
      <c r="O26" s="110"/>
      <c r="P26" s="107"/>
      <c r="Q26" s="107"/>
    </row>
    <row r="27" spans="1:25" s="102" customFormat="1" x14ac:dyDescent="0.2">
      <c r="A27" s="222" t="s">
        <v>278</v>
      </c>
      <c r="B27" s="130"/>
      <c r="C27" s="117" t="s">
        <v>279</v>
      </c>
      <c r="D27" s="227">
        <f t="shared" si="3"/>
        <v>236000</v>
      </c>
      <c r="E27" s="227"/>
      <c r="F27" s="227"/>
      <c r="G27" s="227"/>
      <c r="H27" s="227"/>
      <c r="I27" s="227"/>
      <c r="J27" s="231">
        <v>236000</v>
      </c>
      <c r="K27" s="238"/>
      <c r="L27" s="107"/>
      <c r="M27" s="110"/>
      <c r="N27" s="107"/>
      <c r="O27" s="110"/>
      <c r="P27" s="107"/>
      <c r="Q27" s="107"/>
    </row>
    <row r="28" spans="1:25" s="102" customFormat="1" ht="20.25" customHeight="1" x14ac:dyDescent="0.2">
      <c r="A28" s="222" t="s">
        <v>233</v>
      </c>
      <c r="B28" s="130">
        <v>240</v>
      </c>
      <c r="C28" s="117"/>
      <c r="D28" s="227">
        <f t="shared" si="3"/>
        <v>0</v>
      </c>
      <c r="E28" s="227"/>
      <c r="F28" s="227"/>
      <c r="G28" s="227"/>
      <c r="H28" s="227"/>
      <c r="I28" s="227"/>
      <c r="J28" s="231"/>
      <c r="K28" s="238"/>
      <c r="L28" s="107"/>
      <c r="M28" s="110"/>
      <c r="N28" s="107"/>
      <c r="O28" s="110"/>
      <c r="P28" s="107"/>
      <c r="Q28" s="107"/>
    </row>
    <row r="29" spans="1:25" s="102" customFormat="1" ht="31.5" x14ac:dyDescent="0.2">
      <c r="A29" s="222" t="s">
        <v>142</v>
      </c>
      <c r="B29" s="130">
        <v>250</v>
      </c>
      <c r="C29" s="117"/>
      <c r="D29" s="227">
        <f t="shared" si="3"/>
        <v>0</v>
      </c>
      <c r="E29" s="227"/>
      <c r="F29" s="227"/>
      <c r="G29" s="227"/>
      <c r="H29" s="227"/>
      <c r="I29" s="227"/>
      <c r="J29" s="229"/>
      <c r="K29" s="238"/>
      <c r="L29" s="107"/>
      <c r="M29" s="110"/>
      <c r="N29" s="107"/>
      <c r="O29" s="110"/>
      <c r="P29" s="107"/>
      <c r="Q29" s="107"/>
    </row>
    <row r="30" spans="1:25" x14ac:dyDescent="0.2">
      <c r="A30" s="222" t="s">
        <v>143</v>
      </c>
      <c r="B30" s="130">
        <v>260</v>
      </c>
      <c r="C30" s="130">
        <v>244</v>
      </c>
      <c r="D30" s="227">
        <f t="shared" si="3"/>
        <v>6277620</v>
      </c>
      <c r="E30" s="227">
        <v>2600300</v>
      </c>
      <c r="F30" s="227"/>
      <c r="G30" s="227">
        <v>181800</v>
      </c>
      <c r="H30" s="227">
        <v>650000</v>
      </c>
      <c r="I30" s="227"/>
      <c r="J30" s="229">
        <v>2845520</v>
      </c>
      <c r="K30" s="237"/>
      <c r="L30" s="114"/>
      <c r="M30" s="115"/>
      <c r="N30" s="114"/>
      <c r="O30" s="115"/>
      <c r="P30" s="114"/>
      <c r="Q30" s="114"/>
    </row>
    <row r="31" spans="1:25" x14ac:dyDescent="0.2">
      <c r="A31" s="222" t="s">
        <v>144</v>
      </c>
      <c r="B31" s="130">
        <v>300</v>
      </c>
      <c r="C31" s="130" t="s">
        <v>1</v>
      </c>
      <c r="D31" s="104"/>
      <c r="E31" s="104"/>
      <c r="F31" s="104"/>
      <c r="G31" s="104"/>
      <c r="H31" s="104"/>
      <c r="I31" s="104"/>
      <c r="J31" s="145"/>
      <c r="K31" s="130"/>
      <c r="L31" s="114"/>
      <c r="M31" s="115"/>
      <c r="N31" s="114"/>
      <c r="O31" s="115"/>
      <c r="P31" s="114"/>
      <c r="Q31" s="114"/>
    </row>
    <row r="32" spans="1:25" s="102" customFormat="1" x14ac:dyDescent="0.2">
      <c r="A32" s="222" t="s">
        <v>149</v>
      </c>
      <c r="B32" s="130">
        <v>310</v>
      </c>
      <c r="C32" s="111"/>
      <c r="D32" s="101"/>
      <c r="E32" s="101"/>
      <c r="F32" s="101"/>
      <c r="G32" s="101"/>
      <c r="H32" s="101"/>
      <c r="I32" s="101"/>
      <c r="J32" s="109"/>
      <c r="K32" s="108"/>
      <c r="L32" s="107"/>
      <c r="M32" s="110"/>
      <c r="N32" s="107"/>
      <c r="O32" s="110"/>
      <c r="P32" s="107"/>
      <c r="Q32" s="107"/>
    </row>
    <row r="33" spans="1:17" x14ac:dyDescent="0.2">
      <c r="A33" s="222" t="s">
        <v>145</v>
      </c>
      <c r="B33" s="130">
        <v>320</v>
      </c>
      <c r="C33" s="130"/>
      <c r="D33" s="104"/>
      <c r="E33" s="104"/>
      <c r="F33" s="104"/>
      <c r="G33" s="104"/>
      <c r="H33" s="104"/>
      <c r="I33" s="104"/>
      <c r="J33" s="103"/>
      <c r="K33" s="130"/>
      <c r="L33" s="114"/>
      <c r="M33" s="115"/>
      <c r="N33" s="114"/>
      <c r="O33" s="115"/>
      <c r="P33" s="114"/>
      <c r="Q33" s="114"/>
    </row>
    <row r="34" spans="1:17" x14ac:dyDescent="0.2">
      <c r="A34" s="222" t="s">
        <v>190</v>
      </c>
      <c r="B34" s="130">
        <v>400</v>
      </c>
      <c r="C34" s="130"/>
      <c r="D34" s="104"/>
      <c r="E34" s="104"/>
      <c r="F34" s="104"/>
      <c r="G34" s="104"/>
      <c r="H34" s="104"/>
      <c r="I34" s="104"/>
      <c r="J34" s="103"/>
      <c r="K34" s="130"/>
      <c r="L34" s="114"/>
      <c r="M34" s="115"/>
      <c r="N34" s="114"/>
      <c r="O34" s="115"/>
      <c r="P34" s="114"/>
      <c r="Q34" s="114"/>
    </row>
    <row r="35" spans="1:17" x14ac:dyDescent="0.2">
      <c r="A35" s="222" t="s">
        <v>151</v>
      </c>
      <c r="B35" s="130">
        <v>410</v>
      </c>
      <c r="C35" s="130"/>
      <c r="D35" s="104"/>
      <c r="E35" s="104"/>
      <c r="F35" s="104"/>
      <c r="G35" s="104"/>
      <c r="H35" s="104"/>
      <c r="I35" s="104"/>
      <c r="J35" s="103"/>
      <c r="K35" s="130"/>
      <c r="L35" s="114"/>
      <c r="M35" s="115"/>
      <c r="N35" s="114"/>
      <c r="O35" s="115"/>
      <c r="P35" s="114"/>
      <c r="Q35" s="114"/>
    </row>
    <row r="36" spans="1:17" ht="15.75" customHeight="1" x14ac:dyDescent="0.2">
      <c r="A36" s="222" t="s">
        <v>146</v>
      </c>
      <c r="B36" s="130">
        <v>420</v>
      </c>
      <c r="C36" s="130"/>
      <c r="D36" s="104"/>
      <c r="E36" s="104"/>
      <c r="F36" s="104"/>
      <c r="G36" s="104"/>
      <c r="H36" s="104"/>
      <c r="I36" s="104"/>
      <c r="J36" s="103"/>
      <c r="K36" s="130"/>
      <c r="L36" s="114"/>
      <c r="M36" s="115"/>
      <c r="N36" s="114"/>
      <c r="O36" s="115"/>
      <c r="P36" s="114"/>
      <c r="Q36" s="114"/>
    </row>
    <row r="37" spans="1:17" s="102" customFormat="1" x14ac:dyDescent="0.2">
      <c r="A37" s="222" t="s">
        <v>147</v>
      </c>
      <c r="B37" s="130">
        <v>500</v>
      </c>
      <c r="C37" s="117" t="s">
        <v>1</v>
      </c>
      <c r="D37" s="101"/>
      <c r="E37" s="101"/>
      <c r="F37" s="101"/>
      <c r="G37" s="101"/>
      <c r="H37" s="101"/>
      <c r="I37" s="101"/>
      <c r="J37" s="109"/>
      <c r="K37" s="108"/>
      <c r="L37" s="116"/>
      <c r="M37" s="116"/>
      <c r="N37" s="116"/>
      <c r="O37" s="116"/>
      <c r="P37" s="107"/>
      <c r="Q37" s="107"/>
    </row>
    <row r="38" spans="1:17" s="102" customFormat="1" x14ac:dyDescent="0.2">
      <c r="A38" s="222" t="s">
        <v>148</v>
      </c>
      <c r="B38" s="130">
        <v>600</v>
      </c>
      <c r="C38" s="117" t="s">
        <v>1</v>
      </c>
      <c r="D38" s="101"/>
      <c r="E38" s="101"/>
      <c r="F38" s="101"/>
      <c r="G38" s="101"/>
      <c r="H38" s="101"/>
      <c r="I38" s="101"/>
      <c r="J38" s="109"/>
      <c r="K38" s="108"/>
      <c r="L38" s="116"/>
      <c r="M38" s="116"/>
      <c r="N38" s="116"/>
      <c r="O38" s="116"/>
      <c r="P38" s="107"/>
      <c r="Q38" s="107"/>
    </row>
    <row r="39" spans="1:17" s="102" customFormat="1" x14ac:dyDescent="0.2">
      <c r="A39" s="129"/>
      <c r="B39" s="126"/>
      <c r="C39" s="122"/>
      <c r="D39" s="123"/>
      <c r="E39" s="123"/>
      <c r="F39" s="123"/>
      <c r="G39" s="123"/>
      <c r="H39" s="123"/>
      <c r="I39" s="123"/>
      <c r="J39" s="124"/>
      <c r="K39" s="121"/>
      <c r="L39" s="116"/>
      <c r="M39" s="116"/>
      <c r="N39" s="116"/>
      <c r="O39" s="116"/>
      <c r="P39" s="107"/>
      <c r="Q39" s="107"/>
    </row>
    <row r="40" spans="1:17" x14ac:dyDescent="0.2">
      <c r="A40" s="119"/>
      <c r="C40" s="119"/>
      <c r="D40" s="120"/>
    </row>
    <row r="41" spans="1:17" x14ac:dyDescent="0.2">
      <c r="A41" s="119" t="str">
        <f>Фин.сост.!A34</f>
        <v>И.о.начальника ОЭАиП</v>
      </c>
      <c r="C41" s="119"/>
      <c r="D41" s="119"/>
      <c r="E41" s="98" t="str">
        <f>Фин.сост.!C34</f>
        <v>А.Ю.Касьяненко</v>
      </c>
    </row>
    <row r="43" spans="1:17" x14ac:dyDescent="0.2">
      <c r="A43" s="98" t="str">
        <f>Фин.сост.!A36</f>
        <v>Директор МКУ "ОК УК"</v>
      </c>
      <c r="E43" s="98" t="str">
        <f>Фин.сост.!C36</f>
        <v>А.А. Дейнега</v>
      </c>
    </row>
  </sheetData>
  <mergeCells count="14">
    <mergeCell ref="H7:H8"/>
    <mergeCell ref="I7:I8"/>
    <mergeCell ref="J7:K7"/>
    <mergeCell ref="L19:T19"/>
    <mergeCell ref="A2:K2"/>
    <mergeCell ref="A5:A8"/>
    <mergeCell ref="B5:B8"/>
    <mergeCell ref="C5:C8"/>
    <mergeCell ref="D5:K5"/>
    <mergeCell ref="D6:D8"/>
    <mergeCell ref="E6:K6"/>
    <mergeCell ref="E7:E8"/>
    <mergeCell ref="F7:F8"/>
    <mergeCell ref="G7:G8"/>
  </mergeCells>
  <hyperlinks>
    <hyperlink ref="L19" location="P319" display="P319"/>
  </hyperlinks>
  <printOptions horizontalCentered="1"/>
  <pageMargins left="0.19685039370078741" right="0.15748031496062992" top="0.23622047244094491" bottom="0.31496062992125984" header="0.27559055118110237" footer="0"/>
  <pageSetup paperSize="9" scale="5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8"/>
  <sheetViews>
    <sheetView view="pageBreakPreview" zoomScaleNormal="100" zoomScaleSheetLayoutView="100" workbookViewId="0">
      <selection activeCell="H10" sqref="H10"/>
    </sheetView>
  </sheetViews>
  <sheetFormatPr defaultColWidth="9.140625" defaultRowHeight="15.75" x14ac:dyDescent="0.25"/>
  <cols>
    <col min="1" max="1" width="45.140625" style="204" customWidth="1"/>
    <col min="2" max="3" width="9.140625" style="204"/>
    <col min="4" max="4" width="14.42578125" style="204" customWidth="1"/>
    <col min="5" max="5" width="17.85546875" style="204" bestFit="1" customWidth="1"/>
    <col min="6" max="6" width="16" style="204" customWidth="1"/>
    <col min="7" max="7" width="15.5703125" style="204" customWidth="1"/>
    <col min="8" max="8" width="14.140625" style="204" customWidth="1"/>
    <col min="9" max="9" width="16.140625" style="204" customWidth="1"/>
    <col min="10" max="10" width="14.5703125" style="204" bestFit="1" customWidth="1"/>
    <col min="11" max="11" width="14.7109375" style="204" customWidth="1"/>
    <col min="12" max="12" width="15.140625" style="204" customWidth="1"/>
    <col min="13" max="16384" width="9.140625" style="204"/>
  </cols>
  <sheetData>
    <row r="1" spans="1:15" s="214" customFormat="1" x14ac:dyDescent="0.2">
      <c r="B1" s="217"/>
      <c r="L1" s="216" t="s">
        <v>271</v>
      </c>
    </row>
    <row r="2" spans="1:15" s="214" customFormat="1" x14ac:dyDescent="0.2">
      <c r="A2" s="356" t="s">
        <v>301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5" s="214" customForma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5" x14ac:dyDescent="0.25">
      <c r="A4" s="357" t="s">
        <v>0</v>
      </c>
      <c r="B4" s="357" t="s">
        <v>124</v>
      </c>
      <c r="C4" s="357" t="s">
        <v>270</v>
      </c>
      <c r="D4" s="358" t="s">
        <v>269</v>
      </c>
      <c r="E4" s="358"/>
      <c r="F4" s="358"/>
      <c r="G4" s="358"/>
      <c r="H4" s="358"/>
      <c r="I4" s="358"/>
      <c r="J4" s="358"/>
      <c r="K4" s="358"/>
      <c r="L4" s="358"/>
    </row>
    <row r="5" spans="1:15" x14ac:dyDescent="0.25">
      <c r="A5" s="357"/>
      <c r="B5" s="357"/>
      <c r="C5" s="357"/>
      <c r="D5" s="358" t="s">
        <v>268</v>
      </c>
      <c r="E5" s="358"/>
      <c r="F5" s="358"/>
      <c r="G5" s="357" t="s">
        <v>61</v>
      </c>
      <c r="H5" s="357"/>
      <c r="I5" s="357"/>
      <c r="J5" s="357"/>
      <c r="K5" s="357"/>
      <c r="L5" s="357"/>
    </row>
    <row r="6" spans="1:15" ht="84.75" customHeight="1" x14ac:dyDescent="0.25">
      <c r="A6" s="357"/>
      <c r="B6" s="357"/>
      <c r="C6" s="357"/>
      <c r="D6" s="358"/>
      <c r="E6" s="358"/>
      <c r="F6" s="358"/>
      <c r="G6" s="357" t="s">
        <v>267</v>
      </c>
      <c r="H6" s="357"/>
      <c r="I6" s="357"/>
      <c r="J6" s="357" t="s">
        <v>266</v>
      </c>
      <c r="K6" s="357"/>
      <c r="L6" s="357"/>
    </row>
    <row r="7" spans="1:15" x14ac:dyDescent="0.25">
      <c r="A7" s="357"/>
      <c r="B7" s="357"/>
      <c r="C7" s="357"/>
      <c r="D7" s="250" t="s">
        <v>265</v>
      </c>
      <c r="E7" s="250" t="s">
        <v>264</v>
      </c>
      <c r="F7" s="250" t="s">
        <v>263</v>
      </c>
      <c r="G7" s="250" t="s">
        <v>265</v>
      </c>
      <c r="H7" s="250" t="s">
        <v>264</v>
      </c>
      <c r="I7" s="250" t="s">
        <v>263</v>
      </c>
      <c r="J7" s="250" t="s">
        <v>265</v>
      </c>
      <c r="K7" s="250" t="s">
        <v>264</v>
      </c>
      <c r="L7" s="250" t="s">
        <v>263</v>
      </c>
    </row>
    <row r="8" spans="1:15" ht="20.25" x14ac:dyDescent="0.3">
      <c r="A8" s="213">
        <v>1</v>
      </c>
      <c r="B8" s="213">
        <v>2</v>
      </c>
      <c r="C8" s="213">
        <v>3</v>
      </c>
      <c r="D8" s="213">
        <v>4</v>
      </c>
      <c r="E8" s="213">
        <v>5</v>
      </c>
      <c r="F8" s="213">
        <v>6</v>
      </c>
      <c r="G8" s="213">
        <v>7</v>
      </c>
      <c r="H8" s="213">
        <v>8</v>
      </c>
      <c r="I8" s="213">
        <v>9</v>
      </c>
      <c r="J8" s="213">
        <v>10</v>
      </c>
      <c r="K8" s="213">
        <v>11</v>
      </c>
      <c r="L8" s="213">
        <v>12</v>
      </c>
      <c r="O8" s="212" t="s">
        <v>262</v>
      </c>
    </row>
    <row r="9" spans="1:15" s="205" customFormat="1" ht="31.5" x14ac:dyDescent="0.3">
      <c r="A9" s="211" t="s">
        <v>261</v>
      </c>
      <c r="B9" s="210" t="s">
        <v>260</v>
      </c>
      <c r="C9" s="250" t="s">
        <v>1</v>
      </c>
      <c r="D9" s="209">
        <f t="shared" ref="D9:L9" si="0">D10+D12</f>
        <v>6416096.4000000004</v>
      </c>
      <c r="E9" s="209">
        <f t="shared" si="0"/>
        <v>5464900</v>
      </c>
      <c r="F9" s="209">
        <f t="shared" si="0"/>
        <v>6227620</v>
      </c>
      <c r="G9" s="209">
        <f t="shared" si="0"/>
        <v>6416096.4000000004</v>
      </c>
      <c r="H9" s="209">
        <f t="shared" si="0"/>
        <v>5464900</v>
      </c>
      <c r="I9" s="209">
        <f t="shared" si="0"/>
        <v>6227620</v>
      </c>
      <c r="J9" s="209">
        <f t="shared" si="0"/>
        <v>0</v>
      </c>
      <c r="K9" s="209">
        <f t="shared" si="0"/>
        <v>0</v>
      </c>
      <c r="L9" s="209">
        <f t="shared" si="0"/>
        <v>0</v>
      </c>
      <c r="O9" s="212" t="s">
        <v>259</v>
      </c>
    </row>
    <row r="10" spans="1:15" s="205" customFormat="1" ht="47.25" x14ac:dyDescent="0.3">
      <c r="A10" s="211" t="s">
        <v>258</v>
      </c>
      <c r="B10" s="210" t="s">
        <v>257</v>
      </c>
      <c r="C10" s="250" t="s">
        <v>1</v>
      </c>
      <c r="D10" s="209">
        <f>G10+J10</f>
        <v>1457200</v>
      </c>
      <c r="E10" s="209">
        <f>H10+K10</f>
        <v>2168800</v>
      </c>
      <c r="F10" s="209">
        <f>I10+L10</f>
        <v>2167800</v>
      </c>
      <c r="G10" s="209">
        <f>45800+37600+87500+707500+114900+9700+27700+168400+98000+110800+29700+3000+(2600+3000+11000)</f>
        <v>1457200</v>
      </c>
      <c r="H10" s="209">
        <f>45800+704200+101700+87500+707500+114900+9700+27700+168400+98000+29700+(2600+49400+9700+12000)</f>
        <v>2168800</v>
      </c>
      <c r="I10" s="209">
        <f>45800+704200+101700+87500+707500+114900+9700+27700+168400+98000+29700+(2600+49400+9700+11000)</f>
        <v>2167800</v>
      </c>
      <c r="J10" s="209">
        <v>0</v>
      </c>
      <c r="K10" s="209">
        <v>0</v>
      </c>
      <c r="L10" s="209">
        <v>0</v>
      </c>
      <c r="O10" s="212" t="s">
        <v>256</v>
      </c>
    </row>
    <row r="11" spans="1:15" s="205" customFormat="1" ht="20.25" x14ac:dyDescent="0.3">
      <c r="A11" s="211"/>
      <c r="B11" s="210"/>
      <c r="C11" s="250"/>
      <c r="D11" s="209"/>
      <c r="E11" s="209"/>
      <c r="F11" s="209"/>
      <c r="G11" s="209"/>
      <c r="H11" s="209"/>
      <c r="I11" s="209"/>
      <c r="J11" s="209"/>
      <c r="K11" s="209"/>
      <c r="L11" s="209"/>
      <c r="O11" s="212" t="s">
        <v>255</v>
      </c>
    </row>
    <row r="12" spans="1:15" s="205" customFormat="1" ht="31.5" x14ac:dyDescent="0.2">
      <c r="A12" s="211" t="s">
        <v>254</v>
      </c>
      <c r="B12" s="210" t="s">
        <v>253</v>
      </c>
      <c r="C12" s="250"/>
      <c r="D12" s="209">
        <f>G12+J12</f>
        <v>4958896.4000000004</v>
      </c>
      <c r="E12" s="209">
        <f>H12+K12</f>
        <v>3296100</v>
      </c>
      <c r="F12" s="209">
        <f>I12+L12</f>
        <v>4059820</v>
      </c>
      <c r="G12" s="209">
        <v>4958896.4000000004</v>
      </c>
      <c r="H12" s="209">
        <f>5464900-H10</f>
        <v>3296100</v>
      </c>
      <c r="I12" s="209">
        <f>6227620-I10</f>
        <v>4059820</v>
      </c>
      <c r="J12" s="209">
        <v>0</v>
      </c>
      <c r="K12" s="209">
        <v>0</v>
      </c>
      <c r="L12" s="209">
        <v>0</v>
      </c>
      <c r="O12" s="208" t="s">
        <v>252</v>
      </c>
    </row>
    <row r="13" spans="1:15" s="205" customFormat="1" x14ac:dyDescent="0.2">
      <c r="A13" s="207"/>
      <c r="B13" s="206"/>
    </row>
    <row r="14" spans="1:15" s="205" customFormat="1" x14ac:dyDescent="0.2">
      <c r="A14" s="207"/>
      <c r="B14" s="206"/>
    </row>
    <row r="15" spans="1:15" s="205" customFormat="1" x14ac:dyDescent="0.2">
      <c r="A15" s="207"/>
      <c r="B15" s="206"/>
    </row>
    <row r="16" spans="1:15" s="205" customFormat="1" ht="19.5" customHeight="1" x14ac:dyDescent="0.2">
      <c r="A16" s="207" t="s">
        <v>251</v>
      </c>
      <c r="E16" s="355" t="s">
        <v>291</v>
      </c>
      <c r="F16" s="355"/>
    </row>
    <row r="17" spans="2:2" s="205" customFormat="1" x14ac:dyDescent="0.2">
      <c r="B17" s="206"/>
    </row>
    <row r="18" spans="2:2" s="205" customFormat="1" x14ac:dyDescent="0.2">
      <c r="B18" s="206"/>
    </row>
    <row r="19" spans="2:2" s="205" customFormat="1" x14ac:dyDescent="0.2">
      <c r="B19" s="206"/>
    </row>
    <row r="20" spans="2:2" s="205" customFormat="1" x14ac:dyDescent="0.2">
      <c r="B20" s="206"/>
    </row>
    <row r="21" spans="2:2" s="205" customFormat="1" x14ac:dyDescent="0.2"/>
    <row r="22" spans="2:2" s="205" customFormat="1" x14ac:dyDescent="0.2"/>
    <row r="23" spans="2:2" s="205" customFormat="1" x14ac:dyDescent="0.2"/>
    <row r="24" spans="2:2" s="205" customFormat="1" x14ac:dyDescent="0.2"/>
    <row r="25" spans="2:2" s="205" customFormat="1" x14ac:dyDescent="0.2"/>
    <row r="26" spans="2:2" s="205" customFormat="1" x14ac:dyDescent="0.2"/>
    <row r="27" spans="2:2" s="205" customFormat="1" x14ac:dyDescent="0.2"/>
    <row r="28" spans="2:2" s="205" customFormat="1" x14ac:dyDescent="0.2"/>
    <row r="29" spans="2:2" s="205" customFormat="1" x14ac:dyDescent="0.2"/>
    <row r="30" spans="2:2" s="205" customFormat="1" x14ac:dyDescent="0.2"/>
    <row r="31" spans="2:2" s="205" customFormat="1" x14ac:dyDescent="0.2"/>
    <row r="32" spans="2:2" s="205" customFormat="1" x14ac:dyDescent="0.2"/>
    <row r="33" s="205" customFormat="1" x14ac:dyDescent="0.2"/>
    <row r="34" s="205" customFormat="1" x14ac:dyDescent="0.2"/>
    <row r="35" s="205" customFormat="1" x14ac:dyDescent="0.2"/>
    <row r="36" s="205" customFormat="1" x14ac:dyDescent="0.2"/>
    <row r="37" s="205" customFormat="1" x14ac:dyDescent="0.2"/>
    <row r="38" s="205" customFormat="1" x14ac:dyDescent="0.2"/>
    <row r="39" s="205" customFormat="1" x14ac:dyDescent="0.2"/>
    <row r="40" s="205" customFormat="1" x14ac:dyDescent="0.2"/>
    <row r="41" s="205" customFormat="1" x14ac:dyDescent="0.2"/>
    <row r="42" s="205" customFormat="1" x14ac:dyDescent="0.2"/>
    <row r="43" s="205" customFormat="1" x14ac:dyDescent="0.2"/>
    <row r="44" s="205" customFormat="1" x14ac:dyDescent="0.2"/>
    <row r="45" s="205" customFormat="1" x14ac:dyDescent="0.2"/>
    <row r="46" s="205" customFormat="1" x14ac:dyDescent="0.2"/>
    <row r="47" s="205" customFormat="1" x14ac:dyDescent="0.2"/>
    <row r="48" s="205" customFormat="1" x14ac:dyDescent="0.2"/>
    <row r="49" s="205" customFormat="1" x14ac:dyDescent="0.2"/>
    <row r="50" s="205" customFormat="1" x14ac:dyDescent="0.2"/>
    <row r="51" s="205" customFormat="1" x14ac:dyDescent="0.2"/>
    <row r="52" s="205" customFormat="1" x14ac:dyDescent="0.2"/>
    <row r="53" s="205" customFormat="1" x14ac:dyDescent="0.2"/>
    <row r="54" s="205" customFormat="1" x14ac:dyDescent="0.2"/>
    <row r="55" s="205" customFormat="1" x14ac:dyDescent="0.2"/>
    <row r="56" s="205" customFormat="1" x14ac:dyDescent="0.2"/>
    <row r="57" s="205" customFormat="1" x14ac:dyDescent="0.2"/>
    <row r="58" s="205" customFormat="1" x14ac:dyDescent="0.2"/>
    <row r="59" s="205" customFormat="1" x14ac:dyDescent="0.2"/>
    <row r="60" s="205" customFormat="1" x14ac:dyDescent="0.2"/>
    <row r="61" s="205" customFormat="1" x14ac:dyDescent="0.2"/>
    <row r="62" s="205" customFormat="1" x14ac:dyDescent="0.2"/>
    <row r="63" s="205" customFormat="1" x14ac:dyDescent="0.2"/>
    <row r="64" s="205" customFormat="1" x14ac:dyDescent="0.2"/>
    <row r="65" s="205" customFormat="1" x14ac:dyDescent="0.2"/>
    <row r="66" s="205" customFormat="1" x14ac:dyDescent="0.2"/>
    <row r="67" s="205" customFormat="1" x14ac:dyDescent="0.2"/>
    <row r="68" s="205" customFormat="1" x14ac:dyDescent="0.2"/>
  </sheetData>
  <mergeCells count="10">
    <mergeCell ref="E16:F16"/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1"/>
  <sheetViews>
    <sheetView view="pageBreakPreview" zoomScaleNormal="100" zoomScaleSheetLayoutView="100" workbookViewId="0">
      <selection activeCell="H21" sqref="H21"/>
    </sheetView>
  </sheetViews>
  <sheetFormatPr defaultColWidth="24.140625" defaultRowHeight="21" customHeight="1" x14ac:dyDescent="0.2"/>
  <cols>
    <col min="1" max="1" width="33.7109375" style="251" customWidth="1"/>
    <col min="2" max="2" width="7.5703125" style="251" customWidth="1"/>
    <col min="3" max="3" width="38.140625" style="251" customWidth="1"/>
    <col min="4" max="16384" width="24.140625" style="251"/>
  </cols>
  <sheetData>
    <row r="1" spans="1:3" ht="21" customHeight="1" x14ac:dyDescent="0.2">
      <c r="A1" s="359" t="s">
        <v>152</v>
      </c>
      <c r="B1" s="359"/>
      <c r="C1" s="359"/>
    </row>
    <row r="2" spans="1:3" ht="21" customHeight="1" x14ac:dyDescent="0.2">
      <c r="A2" s="252"/>
    </row>
    <row r="3" spans="1:3" ht="21" customHeight="1" x14ac:dyDescent="0.2">
      <c r="A3" s="360" t="s">
        <v>153</v>
      </c>
      <c r="B3" s="360"/>
      <c r="C3" s="360"/>
    </row>
    <row r="4" spans="1:3" ht="21" customHeight="1" x14ac:dyDescent="0.2">
      <c r="A4" s="361" t="s">
        <v>293</v>
      </c>
      <c r="B4" s="361"/>
      <c r="C4" s="361"/>
    </row>
    <row r="5" spans="1:3" ht="21" customHeight="1" x14ac:dyDescent="0.2">
      <c r="A5" s="362" t="s">
        <v>292</v>
      </c>
      <c r="B5" s="362"/>
      <c r="C5" s="362"/>
    </row>
    <row r="6" spans="1:3" ht="21" customHeight="1" x14ac:dyDescent="0.2">
      <c r="A6" s="362" t="s">
        <v>154</v>
      </c>
      <c r="B6" s="362"/>
      <c r="C6" s="362"/>
    </row>
    <row r="7" spans="1:3" ht="21" customHeight="1" x14ac:dyDescent="0.2">
      <c r="A7" s="252"/>
    </row>
    <row r="8" spans="1:3" ht="32.25" customHeight="1" x14ac:dyDescent="0.2">
      <c r="A8" s="253" t="s">
        <v>0</v>
      </c>
      <c r="B8" s="253" t="s">
        <v>124</v>
      </c>
      <c r="C8" s="253" t="s">
        <v>155</v>
      </c>
    </row>
    <row r="9" spans="1:3" ht="15" customHeight="1" x14ac:dyDescent="0.2">
      <c r="A9" s="253">
        <v>1</v>
      </c>
      <c r="B9" s="253">
        <v>2</v>
      </c>
      <c r="C9" s="253">
        <v>3</v>
      </c>
    </row>
    <row r="10" spans="1:3" ht="21" customHeight="1" x14ac:dyDescent="0.2">
      <c r="A10" s="254" t="s">
        <v>147</v>
      </c>
      <c r="B10" s="255" t="s">
        <v>169</v>
      </c>
      <c r="C10" s="256">
        <v>20944.71</v>
      </c>
    </row>
    <row r="11" spans="1:3" ht="21" customHeight="1" x14ac:dyDescent="0.2">
      <c r="A11" s="254" t="s">
        <v>148</v>
      </c>
      <c r="B11" s="255" t="s">
        <v>170</v>
      </c>
      <c r="C11" s="256"/>
    </row>
    <row r="12" spans="1:3" ht="21" customHeight="1" x14ac:dyDescent="0.2">
      <c r="A12" s="254" t="s">
        <v>156</v>
      </c>
      <c r="B12" s="255" t="s">
        <v>171</v>
      </c>
      <c r="C12" s="256"/>
    </row>
    <row r="13" spans="1:3" ht="21" customHeight="1" x14ac:dyDescent="0.2">
      <c r="A13" s="254"/>
      <c r="B13" s="254"/>
      <c r="C13" s="256"/>
    </row>
    <row r="14" spans="1:3" ht="21" customHeight="1" x14ac:dyDescent="0.2">
      <c r="A14" s="254" t="s">
        <v>157</v>
      </c>
      <c r="B14" s="255" t="s">
        <v>172</v>
      </c>
      <c r="C14" s="256"/>
    </row>
    <row r="15" spans="1:3" ht="21" customHeight="1" x14ac:dyDescent="0.2">
      <c r="A15" s="254"/>
      <c r="B15" s="254"/>
      <c r="C15" s="254"/>
    </row>
    <row r="16" spans="1:3" ht="21" customHeight="1" x14ac:dyDescent="0.2">
      <c r="A16" s="252"/>
    </row>
    <row r="18" spans="1:3" ht="21" customHeight="1" x14ac:dyDescent="0.2">
      <c r="C18" s="257"/>
    </row>
    <row r="19" spans="1:3" ht="21" customHeight="1" x14ac:dyDescent="0.2">
      <c r="A19" s="251" t="str">
        <f>Фин.сост.!A34</f>
        <v>И.о.начальника ОЭАиП</v>
      </c>
      <c r="C19" s="257" t="str">
        <f>Фин.сост.!C34</f>
        <v>А.Ю.Касьяненко</v>
      </c>
    </row>
    <row r="20" spans="1:3" ht="21" customHeight="1" x14ac:dyDescent="0.2">
      <c r="C20" s="257"/>
    </row>
    <row r="21" spans="1:3" s="194" customFormat="1" ht="21" customHeight="1" x14ac:dyDescent="0.2">
      <c r="A21" s="194" t="str">
        <f>[3]Фин.сост.!A36</f>
        <v>Директор МКУ "ОК УК"</v>
      </c>
      <c r="C21" s="203" t="str">
        <f>Фин.сост.!C36</f>
        <v>А.А. Дейнега</v>
      </c>
    </row>
  </sheetData>
  <mergeCells count="5">
    <mergeCell ref="A1:C1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5"/>
  <sheetViews>
    <sheetView tabSelected="1" view="pageBreakPreview" zoomScaleNormal="100" zoomScaleSheetLayoutView="100" workbookViewId="0">
      <selection activeCell="H13" sqref="H13"/>
    </sheetView>
  </sheetViews>
  <sheetFormatPr defaultColWidth="30.28515625" defaultRowHeight="19.5" customHeight="1" x14ac:dyDescent="0.2"/>
  <cols>
    <col min="1" max="1" width="40.140625" style="251" customWidth="1"/>
    <col min="2" max="2" width="8.140625" style="251" customWidth="1"/>
    <col min="3" max="16384" width="30.28515625" style="251"/>
  </cols>
  <sheetData>
    <row r="1" spans="1:3" ht="19.5" customHeight="1" x14ac:dyDescent="0.2">
      <c r="A1" s="359" t="s">
        <v>158</v>
      </c>
      <c r="B1" s="359"/>
      <c r="C1" s="359"/>
    </row>
    <row r="2" spans="1:3" ht="19.5" customHeight="1" x14ac:dyDescent="0.2">
      <c r="A2" s="252"/>
    </row>
    <row r="3" spans="1:3" ht="19.5" customHeight="1" x14ac:dyDescent="0.2">
      <c r="A3" s="363" t="s">
        <v>159</v>
      </c>
      <c r="B3" s="363"/>
      <c r="C3" s="363"/>
    </row>
    <row r="4" spans="1:3" ht="19.5" customHeight="1" x14ac:dyDescent="0.2">
      <c r="A4" s="252"/>
    </row>
    <row r="5" spans="1:3" ht="34.5" customHeight="1" x14ac:dyDescent="0.2">
      <c r="A5" s="253" t="s">
        <v>0</v>
      </c>
      <c r="B5" s="253" t="s">
        <v>124</v>
      </c>
      <c r="C5" s="253" t="s">
        <v>160</v>
      </c>
    </row>
    <row r="6" spans="1:3" ht="12.75" customHeight="1" x14ac:dyDescent="0.2">
      <c r="A6" s="253">
        <v>1</v>
      </c>
      <c r="B6" s="253">
        <v>2</v>
      </c>
      <c r="C6" s="253">
        <v>3</v>
      </c>
    </row>
    <row r="7" spans="1:3" ht="30" customHeight="1" x14ac:dyDescent="0.2">
      <c r="A7" s="254" t="s">
        <v>161</v>
      </c>
      <c r="B7" s="255" t="s">
        <v>169</v>
      </c>
      <c r="C7" s="254"/>
    </row>
    <row r="8" spans="1:3" ht="64.5" customHeight="1" x14ac:dyDescent="0.2">
      <c r="A8" s="258" t="s">
        <v>162</v>
      </c>
      <c r="B8" s="255" t="s">
        <v>170</v>
      </c>
      <c r="C8" s="254"/>
    </row>
    <row r="9" spans="1:3" ht="38.25" customHeight="1" x14ac:dyDescent="0.2">
      <c r="A9" s="254" t="s">
        <v>163</v>
      </c>
      <c r="B9" s="255" t="s">
        <v>171</v>
      </c>
      <c r="C9" s="256">
        <f>'[3]Временное распоряж'!C10</f>
        <v>192126.07</v>
      </c>
    </row>
    <row r="12" spans="1:3" ht="19.5" customHeight="1" x14ac:dyDescent="0.2">
      <c r="C12" s="257"/>
    </row>
    <row r="13" spans="1:3" ht="19.5" customHeight="1" x14ac:dyDescent="0.2">
      <c r="A13" s="251" t="str">
        <f>Фин.сост.!A34</f>
        <v>И.о.начальника ОЭАиП</v>
      </c>
      <c r="C13" s="257" t="str">
        <f>Фин.сост.!C34</f>
        <v>А.Ю.Касьяненко</v>
      </c>
    </row>
    <row r="14" spans="1:3" ht="19.5" customHeight="1" x14ac:dyDescent="0.2">
      <c r="C14" s="257"/>
    </row>
    <row r="15" spans="1:3" s="194" customFormat="1" ht="19.5" customHeight="1" x14ac:dyDescent="0.2">
      <c r="A15" s="194" t="str">
        <f>[3]Фин.сост.!A36</f>
        <v>Директор МКУ "ОК УК"</v>
      </c>
      <c r="C15" s="203" t="str">
        <f>Фин.сост.!C36</f>
        <v>А.А. Дейнега</v>
      </c>
    </row>
  </sheetData>
  <mergeCells count="2">
    <mergeCell ref="A1:C1"/>
    <mergeCell ref="A3:C3"/>
  </mergeCells>
  <hyperlinks>
    <hyperlink ref="A8" r:id="rId1" display="consultantplus://offline/ref=BCC9A4654DE06BF9ADE955123EC42E0BE4CFA0C137AF156CEF37B98903Z050E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титульный лист</vt:lpstr>
      <vt:lpstr>Сведения о деят.</vt:lpstr>
      <vt:lpstr>Фин.сост.</vt:lpstr>
      <vt:lpstr>Поступления и выплаты 2017</vt:lpstr>
      <vt:lpstr>Поступления и выплаты 2018</vt:lpstr>
      <vt:lpstr>Поступления и выплаты 2019</vt:lpstr>
      <vt:lpstr>Расходы на закупку</vt:lpstr>
      <vt:lpstr>Временное распоряж</vt:lpstr>
      <vt:lpstr>Справ инфа</vt:lpstr>
      <vt:lpstr>сведения</vt:lpstr>
      <vt:lpstr>сведения (2)</vt:lpstr>
      <vt:lpstr>сведения (3)</vt:lpstr>
      <vt:lpstr>Подсказка </vt:lpstr>
      <vt:lpstr>Подсказка 2</vt:lpstr>
      <vt:lpstr>сведения </vt:lpstr>
      <vt:lpstr>'Временное распоряж'!Область_печати</vt:lpstr>
      <vt:lpstr>'Подсказка 2'!Область_печати</vt:lpstr>
      <vt:lpstr>'Поступления и выплаты 2017'!Область_печати</vt:lpstr>
      <vt:lpstr>'Поступления и выплаты 2018'!Область_печати</vt:lpstr>
      <vt:lpstr>'Поступления и выплаты 2019'!Область_печати</vt:lpstr>
      <vt:lpstr>'Расходы на закупку'!Область_печати</vt:lpstr>
      <vt:lpstr>сведения!Область_печати</vt:lpstr>
      <vt:lpstr>'сведения (2)'!Область_печати</vt:lpstr>
      <vt:lpstr>'сведения (3)'!Область_печати</vt:lpstr>
      <vt:lpstr>'Справ инфа'!Область_печати</vt:lpstr>
      <vt:lpstr>Фин.сост.!Область_печати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Шишканова Ирина Николаевна</cp:lastModifiedBy>
  <cp:lastPrinted>2017-10-04T11:59:05Z</cp:lastPrinted>
  <dcterms:created xsi:type="dcterms:W3CDTF">1996-10-08T23:32:33Z</dcterms:created>
  <dcterms:modified xsi:type="dcterms:W3CDTF">2017-10-04T11:59:06Z</dcterms:modified>
</cp:coreProperties>
</file>